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_Desktop\NOVI SAZIV OPĆINSKOG VIJEĆA - 2021.-2025\21. sjednica Općinskog vijeća 17. 12. 2024\PRORAČUNSKI AKTI\IZMJENE PRORAČUNA ZA 2024\"/>
    </mc:Choice>
  </mc:AlternateContent>
  <xr:revisionPtr revIDLastSave="0" documentId="13_ncr:1_{22D929DE-362D-48D7-95C8-8FE991C61C43}" xr6:coauthVersionLast="47" xr6:coauthVersionMax="47" xr10:uidLastSave="{00000000-0000-0000-0000-000000000000}"/>
  <bookViews>
    <workbookView xWindow="-120" yWindow="-120" windowWidth="29040" windowHeight="15840" firstSheet="4" activeTab="7" xr2:uid="{00000000-000D-0000-FFFF-FFFF00000000}"/>
  </bookViews>
  <sheets>
    <sheet name="IZMJENA PRORAČUNA" sheetId="1" r:id="rId1"/>
    <sheet name="1. IZMJENE I DOP.PLANA A. 2024." sheetId="2" r:id="rId2"/>
    <sheet name="1. IZMJENE I DOP.PLANA B. 2024." sheetId="3" r:id="rId3"/>
    <sheet name="1. IZMJ. I DOP.PLANA 2024 - II." sheetId="4" r:id="rId4"/>
    <sheet name="1.IZMJ.RAZV.PROG." sheetId="5" r:id="rId5"/>
    <sheet name="1.IZMJ. FINAN.JAV.POTREBA" sheetId="6" r:id="rId6"/>
    <sheet name="1.IZMJ.SOCIJALNOG PROGRAMA" sheetId="7" r:id="rId7"/>
    <sheet name="1.IZMJ.JAVNIH POTREBA U KULTURI" sheetId="8" r:id="rId8"/>
  </sheets>
  <definedNames>
    <definedName name="_xlnm.Print_Area" localSheetId="3">'1. IZMJ. I DOP.PLANA 2024 - II.'!$A$1:$J$425</definedName>
    <definedName name="_xlnm.Print_Area" localSheetId="1">'1. IZMJENE I DOP.PLANA A. 2024.'!$A$1:$J$346</definedName>
  </definedNames>
  <calcPr calcId="181029"/>
</workbook>
</file>

<file path=xl/calcChain.xml><?xml version="1.0" encoding="utf-8"?>
<calcChain xmlns="http://schemas.openxmlformats.org/spreadsheetml/2006/main">
  <c r="I331" i="4" l="1"/>
  <c r="I329" i="4"/>
  <c r="I382" i="4"/>
  <c r="I267" i="2"/>
  <c r="I87" i="4"/>
  <c r="I207" i="2" l="1"/>
  <c r="H196" i="2"/>
  <c r="I15" i="3" l="1"/>
  <c r="I12" i="3"/>
  <c r="I11" i="3" s="1"/>
  <c r="I10" i="3" s="1"/>
  <c r="J11" i="3"/>
  <c r="J10" i="3" s="1"/>
  <c r="H11" i="3"/>
  <c r="H10" i="3" s="1"/>
  <c r="I31" i="2" l="1"/>
  <c r="I30" i="2" s="1"/>
  <c r="I29" i="2" s="1"/>
  <c r="H30" i="2"/>
  <c r="H29" i="2" s="1"/>
  <c r="J399" i="4" l="1"/>
  <c r="I409" i="4"/>
  <c r="I408" i="4"/>
  <c r="I407" i="4"/>
  <c r="I406" i="4"/>
  <c r="I405" i="4"/>
  <c r="I404" i="4"/>
  <c r="I403" i="4"/>
  <c r="I402" i="4"/>
  <c r="I401" i="4"/>
  <c r="I400" i="4"/>
  <c r="I312" i="4"/>
  <c r="I311" i="4"/>
  <c r="I310" i="4"/>
  <c r="I309" i="4"/>
  <c r="I308" i="4"/>
  <c r="I330" i="4"/>
  <c r="I328" i="4"/>
  <c r="I327" i="4"/>
  <c r="I399" i="4" l="1"/>
  <c r="H27" i="8"/>
  <c r="G27" i="8"/>
  <c r="I33" i="7"/>
  <c r="H33" i="7"/>
  <c r="J27" i="6"/>
  <c r="I27" i="6"/>
  <c r="G32" i="5"/>
  <c r="F32" i="5"/>
  <c r="C32" i="5"/>
  <c r="B32" i="5"/>
  <c r="G31" i="5"/>
  <c r="F31" i="5"/>
  <c r="C31" i="5"/>
  <c r="B31" i="5"/>
  <c r="G30" i="5"/>
  <c r="F30" i="5"/>
  <c r="C30" i="5"/>
  <c r="B30" i="5"/>
  <c r="F29" i="5"/>
  <c r="C29" i="5"/>
  <c r="B29" i="5"/>
  <c r="G28" i="5"/>
  <c r="F28" i="5"/>
  <c r="C28" i="5"/>
  <c r="B28" i="5"/>
  <c r="F27" i="5"/>
  <c r="C27" i="5"/>
  <c r="B27" i="5"/>
  <c r="F26" i="5"/>
  <c r="C26" i="5"/>
  <c r="B26" i="5"/>
  <c r="G25" i="5"/>
  <c r="F25" i="5"/>
  <c r="C25" i="5"/>
  <c r="B25" i="5"/>
  <c r="G24" i="5"/>
  <c r="F24" i="5"/>
  <c r="C24" i="5"/>
  <c r="B24" i="5"/>
  <c r="F23" i="5"/>
  <c r="C23" i="5"/>
  <c r="B23" i="5"/>
  <c r="G22" i="5"/>
  <c r="F22" i="5"/>
  <c r="D22" i="5"/>
  <c r="C22" i="5"/>
  <c r="B22" i="5"/>
  <c r="G21" i="5"/>
  <c r="F21" i="5"/>
  <c r="C21" i="5"/>
  <c r="B21" i="5"/>
  <c r="G20" i="5"/>
  <c r="F20" i="5"/>
  <c r="C20" i="5"/>
  <c r="B20" i="5"/>
  <c r="G19" i="5"/>
  <c r="F19" i="5"/>
  <c r="C19" i="5"/>
  <c r="B19" i="5"/>
  <c r="F18" i="5"/>
  <c r="C18" i="5"/>
  <c r="B18" i="5"/>
  <c r="J412" i="4"/>
  <c r="J411" i="4" s="1"/>
  <c r="J410" i="4" s="1"/>
  <c r="H412" i="4"/>
  <c r="G412" i="4"/>
  <c r="F412" i="4"/>
  <c r="H411" i="4"/>
  <c r="H410" i="4" s="1"/>
  <c r="H399" i="4"/>
  <c r="H398" i="4" s="1"/>
  <c r="H397" i="4" s="1"/>
  <c r="H396" i="4" s="1"/>
  <c r="G399" i="4"/>
  <c r="F399" i="4"/>
  <c r="H392" i="4"/>
  <c r="G392" i="4"/>
  <c r="F392" i="4"/>
  <c r="H391" i="4"/>
  <c r="G391" i="4"/>
  <c r="F391" i="4"/>
  <c r="J390" i="4"/>
  <c r="H390" i="4"/>
  <c r="G390" i="4"/>
  <c r="F390" i="4"/>
  <c r="J389" i="4"/>
  <c r="H389" i="4"/>
  <c r="G389" i="4"/>
  <c r="F389" i="4"/>
  <c r="J388" i="4"/>
  <c r="H388" i="4"/>
  <c r="G388" i="4"/>
  <c r="B23" i="7" s="1"/>
  <c r="F388" i="4"/>
  <c r="H387" i="4"/>
  <c r="G387" i="4"/>
  <c r="B22" i="7" s="1"/>
  <c r="F387" i="4"/>
  <c r="H386" i="4"/>
  <c r="G386" i="4"/>
  <c r="F386" i="4"/>
  <c r="J381" i="4"/>
  <c r="H381" i="4"/>
  <c r="G381" i="4"/>
  <c r="F381" i="4"/>
  <c r="H380" i="4"/>
  <c r="G380" i="4"/>
  <c r="F380" i="4"/>
  <c r="H379" i="4"/>
  <c r="G379" i="4"/>
  <c r="F379" i="4"/>
  <c r="J372" i="4"/>
  <c r="H372" i="4"/>
  <c r="G372" i="4"/>
  <c r="F372" i="4"/>
  <c r="H371" i="4"/>
  <c r="G371" i="4"/>
  <c r="F371" i="4"/>
  <c r="J365" i="4"/>
  <c r="H365" i="4"/>
  <c r="G365" i="4"/>
  <c r="F365" i="4"/>
  <c r="J364" i="4"/>
  <c r="J363" i="4" s="1"/>
  <c r="J362" i="4" s="1"/>
  <c r="H364" i="4"/>
  <c r="H363" i="4" s="1"/>
  <c r="H362" i="4" s="1"/>
  <c r="J361" i="4"/>
  <c r="H361" i="4"/>
  <c r="G361" i="4"/>
  <c r="F361" i="4"/>
  <c r="H360" i="4"/>
  <c r="G360" i="4"/>
  <c r="F360" i="4"/>
  <c r="J359" i="4"/>
  <c r="H359" i="4"/>
  <c r="G359" i="4"/>
  <c r="F359" i="4"/>
  <c r="H358" i="4"/>
  <c r="G358" i="4"/>
  <c r="F358" i="4"/>
  <c r="J357" i="4"/>
  <c r="H357" i="4"/>
  <c r="G357" i="4"/>
  <c r="F357" i="4"/>
  <c r="J356" i="4"/>
  <c r="H356" i="4"/>
  <c r="G356" i="4"/>
  <c r="F356" i="4"/>
  <c r="J350" i="4"/>
  <c r="J349" i="4" s="1"/>
  <c r="J348" i="4" s="1"/>
  <c r="J347" i="4" s="1"/>
  <c r="H350" i="4"/>
  <c r="H349" i="4" s="1"/>
  <c r="H348" i="4" s="1"/>
  <c r="H347" i="4" s="1"/>
  <c r="H346" i="4" s="1"/>
  <c r="H345" i="4" s="1"/>
  <c r="G350" i="4"/>
  <c r="F350" i="4"/>
  <c r="J346" i="4"/>
  <c r="J345" i="4" s="1"/>
  <c r="J344" i="4"/>
  <c r="J343" i="4" s="1"/>
  <c r="H344" i="4"/>
  <c r="H343" i="4" s="1"/>
  <c r="H342" i="4" s="1"/>
  <c r="H341" i="4" s="1"/>
  <c r="H340" i="4" s="1"/>
  <c r="H339" i="4" s="1"/>
  <c r="G344" i="4"/>
  <c r="F344" i="4"/>
  <c r="J342" i="4"/>
  <c r="J341" i="4" s="1"/>
  <c r="J340" i="4" s="1"/>
  <c r="J339" i="4" s="1"/>
  <c r="H337" i="4"/>
  <c r="G337" i="4"/>
  <c r="F337" i="4"/>
  <c r="J336" i="4"/>
  <c r="J335" i="4" s="1"/>
  <c r="H336" i="4"/>
  <c r="H335" i="4" s="1"/>
  <c r="H334" i="4" s="1"/>
  <c r="H333" i="4" s="1"/>
  <c r="H332" i="4" s="1"/>
  <c r="J334" i="4"/>
  <c r="J333" i="4" s="1"/>
  <c r="J332" i="4" s="1"/>
  <c r="J326" i="4"/>
  <c r="J325" i="4" s="1"/>
  <c r="J324" i="4" s="1"/>
  <c r="J323" i="4" s="1"/>
  <c r="J322" i="4" s="1"/>
  <c r="J321" i="4" s="1"/>
  <c r="H326" i="4"/>
  <c r="H325" i="4" s="1"/>
  <c r="G326" i="4"/>
  <c r="F326" i="4"/>
  <c r="J320" i="4"/>
  <c r="H320" i="4"/>
  <c r="G320" i="4"/>
  <c r="F320" i="4"/>
  <c r="J319" i="4"/>
  <c r="H319" i="4"/>
  <c r="G319" i="4"/>
  <c r="F319" i="4"/>
  <c r="J318" i="4"/>
  <c r="H318" i="4"/>
  <c r="G318" i="4"/>
  <c r="F318" i="4"/>
  <c r="J317" i="4"/>
  <c r="H317" i="4"/>
  <c r="H316" i="4" s="1"/>
  <c r="H315" i="4" s="1"/>
  <c r="H314" i="4" s="1"/>
  <c r="H313" i="4" s="1"/>
  <c r="G317" i="4"/>
  <c r="F317" i="4"/>
  <c r="H305" i="4"/>
  <c r="H304" i="4" s="1"/>
  <c r="H303" i="4" s="1"/>
  <c r="H302" i="4" s="1"/>
  <c r="H301" i="4" s="1"/>
  <c r="G305" i="4"/>
  <c r="F305" i="4"/>
  <c r="H298" i="4"/>
  <c r="G298" i="4"/>
  <c r="F298" i="4"/>
  <c r="J297" i="4"/>
  <c r="H297" i="4"/>
  <c r="G297" i="4"/>
  <c r="F297" i="4"/>
  <c r="I291" i="4"/>
  <c r="I290" i="4" s="1"/>
  <c r="I289" i="4" s="1"/>
  <c r="I288" i="4" s="1"/>
  <c r="I287" i="4" s="1"/>
  <c r="I286" i="4" s="1"/>
  <c r="J290" i="4"/>
  <c r="J289" i="4" s="1"/>
  <c r="J288" i="4" s="1"/>
  <c r="J287" i="4" s="1"/>
  <c r="J286" i="4" s="1"/>
  <c r="H290" i="4"/>
  <c r="H289" i="4" s="1"/>
  <c r="H288" i="4" s="1"/>
  <c r="H287" i="4" s="1"/>
  <c r="H286" i="4" s="1"/>
  <c r="H284" i="4"/>
  <c r="H283" i="4" s="1"/>
  <c r="H282" i="4" s="1"/>
  <c r="H281" i="4" s="1"/>
  <c r="H280" i="4" s="1"/>
  <c r="H279" i="4" s="1"/>
  <c r="G284" i="4"/>
  <c r="F284" i="4"/>
  <c r="J278" i="4"/>
  <c r="H278" i="4"/>
  <c r="G278" i="4"/>
  <c r="F278" i="4"/>
  <c r="H277" i="4"/>
  <c r="G277" i="4"/>
  <c r="F277" i="4"/>
  <c r="J273" i="4"/>
  <c r="H273" i="4"/>
  <c r="G273" i="4"/>
  <c r="F273" i="4"/>
  <c r="H272" i="4"/>
  <c r="G272" i="4"/>
  <c r="F272" i="4"/>
  <c r="J270" i="4"/>
  <c r="H270" i="4"/>
  <c r="G270" i="4"/>
  <c r="F270" i="4"/>
  <c r="J269" i="4"/>
  <c r="H269" i="4"/>
  <c r="H264" i="4"/>
  <c r="H263" i="4" s="1"/>
  <c r="H262" i="4" s="1"/>
  <c r="H261" i="4" s="1"/>
  <c r="H260" i="4" s="1"/>
  <c r="G264" i="4"/>
  <c r="F264" i="4"/>
  <c r="J259" i="4"/>
  <c r="J258" i="4" s="1"/>
  <c r="J257" i="4" s="1"/>
  <c r="J256" i="4" s="1"/>
  <c r="J255" i="4" s="1"/>
  <c r="H259" i="4"/>
  <c r="H258" i="4" s="1"/>
  <c r="H257" i="4" s="1"/>
  <c r="H256" i="4" s="1"/>
  <c r="H255" i="4" s="1"/>
  <c r="G259" i="4"/>
  <c r="F259" i="4"/>
  <c r="J253" i="4"/>
  <c r="H253" i="4"/>
  <c r="G253" i="4"/>
  <c r="F253" i="4"/>
  <c r="J252" i="4"/>
  <c r="H252" i="4"/>
  <c r="H251" i="4" s="1"/>
  <c r="H250" i="4" s="1"/>
  <c r="H249" i="4" s="1"/>
  <c r="H248" i="4" s="1"/>
  <c r="G252" i="4"/>
  <c r="F252" i="4"/>
  <c r="H247" i="4"/>
  <c r="G247" i="4"/>
  <c r="F247" i="4"/>
  <c r="J246" i="4"/>
  <c r="H246" i="4"/>
  <c r="G246" i="4"/>
  <c r="F246" i="4"/>
  <c r="J244" i="4"/>
  <c r="H244" i="4"/>
  <c r="G244" i="4"/>
  <c r="F244" i="4"/>
  <c r="H243" i="4"/>
  <c r="G243" i="4"/>
  <c r="F243" i="4"/>
  <c r="J237" i="4"/>
  <c r="J236" i="4" s="1"/>
  <c r="J235" i="4" s="1"/>
  <c r="J234" i="4" s="1"/>
  <c r="J233" i="4" s="1"/>
  <c r="H237" i="4"/>
  <c r="H236" i="4" s="1"/>
  <c r="H235" i="4" s="1"/>
  <c r="H234" i="4" s="1"/>
  <c r="H233" i="4" s="1"/>
  <c r="G237" i="4"/>
  <c r="F237" i="4"/>
  <c r="H232" i="4"/>
  <c r="G232" i="4"/>
  <c r="F232" i="4"/>
  <c r="J231" i="4"/>
  <c r="H231" i="4"/>
  <c r="H230" i="4" s="1"/>
  <c r="H229" i="4" s="1"/>
  <c r="H228" i="4" s="1"/>
  <c r="H227" i="4" s="1"/>
  <c r="G231" i="4"/>
  <c r="F231" i="4"/>
  <c r="H224" i="4"/>
  <c r="G224" i="4"/>
  <c r="F224" i="4"/>
  <c r="H223" i="4"/>
  <c r="G223" i="4"/>
  <c r="F223" i="4"/>
  <c r="H222" i="4"/>
  <c r="G222" i="4"/>
  <c r="F222" i="4"/>
  <c r="J221" i="4"/>
  <c r="H221" i="4"/>
  <c r="G221" i="4"/>
  <c r="F221" i="4"/>
  <c r="H215" i="4"/>
  <c r="G215" i="4"/>
  <c r="F215" i="4"/>
  <c r="H214" i="4"/>
  <c r="G214" i="4"/>
  <c r="F214" i="4"/>
  <c r="J213" i="4"/>
  <c r="H213" i="4"/>
  <c r="G213" i="4"/>
  <c r="F213" i="4"/>
  <c r="J211" i="4"/>
  <c r="J210" i="4" s="1"/>
  <c r="H211" i="4"/>
  <c r="H210" i="4" s="1"/>
  <c r="G211" i="4"/>
  <c r="F211" i="4"/>
  <c r="G210" i="4"/>
  <c r="H204" i="4"/>
  <c r="G204" i="4"/>
  <c r="F204" i="4"/>
  <c r="J203" i="4"/>
  <c r="H203" i="4"/>
  <c r="G203" i="4"/>
  <c r="F203" i="4"/>
  <c r="H202" i="4"/>
  <c r="G202" i="4"/>
  <c r="F202" i="4"/>
  <c r="J201" i="4"/>
  <c r="H201" i="4"/>
  <c r="G201" i="4"/>
  <c r="F201" i="4"/>
  <c r="J195" i="4"/>
  <c r="H195" i="4"/>
  <c r="G195" i="4"/>
  <c r="F195" i="4"/>
  <c r="J194" i="4"/>
  <c r="H194" i="4"/>
  <c r="G194" i="4"/>
  <c r="F194" i="4"/>
  <c r="D193" i="4"/>
  <c r="C192" i="4"/>
  <c r="H188" i="4"/>
  <c r="G188" i="4"/>
  <c r="F188" i="4"/>
  <c r="J187" i="4"/>
  <c r="H187" i="4"/>
  <c r="G187" i="4"/>
  <c r="F187" i="4"/>
  <c r="J183" i="4"/>
  <c r="H183" i="4"/>
  <c r="G183" i="4"/>
  <c r="F183" i="4"/>
  <c r="H182" i="4"/>
  <c r="G182" i="4"/>
  <c r="F182" i="4"/>
  <c r="H175" i="4"/>
  <c r="H174" i="4" s="1"/>
  <c r="H173" i="4" s="1"/>
  <c r="H172" i="4" s="1"/>
  <c r="G175" i="4"/>
  <c r="F175" i="4"/>
  <c r="H171" i="4"/>
  <c r="G171" i="4"/>
  <c r="F171" i="4"/>
  <c r="H170" i="4"/>
  <c r="G170" i="4"/>
  <c r="F170" i="4"/>
  <c r="J169" i="4"/>
  <c r="H169" i="4"/>
  <c r="G169" i="4"/>
  <c r="F169" i="4"/>
  <c r="J168" i="4"/>
  <c r="H168" i="4"/>
  <c r="G168" i="4"/>
  <c r="F168" i="4"/>
  <c r="J161" i="4"/>
  <c r="H161" i="4"/>
  <c r="G161" i="4"/>
  <c r="F161" i="4"/>
  <c r="J159" i="4"/>
  <c r="H159" i="4"/>
  <c r="H158" i="4" s="1"/>
  <c r="G159" i="4"/>
  <c r="F159" i="4"/>
  <c r="J158" i="4"/>
  <c r="H157" i="4"/>
  <c r="H156" i="4" s="1"/>
  <c r="G157" i="4"/>
  <c r="F157" i="4"/>
  <c r="H154" i="4"/>
  <c r="H153" i="4" s="1"/>
  <c r="H152" i="4" s="1"/>
  <c r="G154" i="4"/>
  <c r="F154" i="4"/>
  <c r="H148" i="4"/>
  <c r="H147" i="4" s="1"/>
  <c r="G148" i="4"/>
  <c r="F148" i="4"/>
  <c r="J142" i="4"/>
  <c r="J141" i="4" s="1"/>
  <c r="J140" i="4" s="1"/>
  <c r="H142" i="4"/>
  <c r="H141" i="4" s="1"/>
  <c r="H140" i="4" s="1"/>
  <c r="G142" i="4"/>
  <c r="F142" i="4"/>
  <c r="J139" i="4"/>
  <c r="H139" i="4"/>
  <c r="G139" i="4"/>
  <c r="F139" i="4"/>
  <c r="J138" i="4"/>
  <c r="H138" i="4"/>
  <c r="H137" i="4" s="1"/>
  <c r="G138" i="4"/>
  <c r="F138" i="4"/>
  <c r="J136" i="4"/>
  <c r="H136" i="4"/>
  <c r="G136" i="4"/>
  <c r="F136" i="4"/>
  <c r="J135" i="4"/>
  <c r="H135" i="4"/>
  <c r="G135" i="4"/>
  <c r="F135" i="4"/>
  <c r="H132" i="4"/>
  <c r="H131" i="4" s="1"/>
  <c r="H130" i="4" s="1"/>
  <c r="G132" i="4"/>
  <c r="F132" i="4"/>
  <c r="J128" i="4"/>
  <c r="J127" i="4" s="1"/>
  <c r="H128" i="4"/>
  <c r="H127" i="4" s="1"/>
  <c r="H126" i="4" s="1"/>
  <c r="G128" i="4"/>
  <c r="F128" i="4"/>
  <c r="J126" i="4"/>
  <c r="H125" i="4"/>
  <c r="H124" i="4" s="1"/>
  <c r="H123" i="4" s="1"/>
  <c r="G125" i="4"/>
  <c r="F125" i="4"/>
  <c r="H119" i="4"/>
  <c r="H118" i="4" s="1"/>
  <c r="H117" i="4" s="1"/>
  <c r="H116" i="4" s="1"/>
  <c r="G119" i="4"/>
  <c r="F119" i="4"/>
  <c r="J115" i="4"/>
  <c r="H115" i="4"/>
  <c r="G115" i="4"/>
  <c r="F115" i="4"/>
  <c r="H114" i="4"/>
  <c r="G114" i="4"/>
  <c r="F114" i="4"/>
  <c r="J112" i="4"/>
  <c r="H112" i="4"/>
  <c r="G112" i="4"/>
  <c r="F112" i="4"/>
  <c r="H111" i="4"/>
  <c r="G111" i="4"/>
  <c r="F111" i="4"/>
  <c r="H110" i="4"/>
  <c r="G110" i="4"/>
  <c r="F110" i="4"/>
  <c r="J108" i="4"/>
  <c r="H108" i="4"/>
  <c r="G108" i="4"/>
  <c r="F108" i="4"/>
  <c r="H107" i="4"/>
  <c r="G107" i="4"/>
  <c r="F107" i="4"/>
  <c r="H105" i="4"/>
  <c r="G105" i="4"/>
  <c r="F105" i="4"/>
  <c r="H104" i="4"/>
  <c r="G104" i="4"/>
  <c r="F104" i="4"/>
  <c r="H102" i="4"/>
  <c r="G102" i="4"/>
  <c r="F102" i="4"/>
  <c r="J101" i="4"/>
  <c r="H101" i="4"/>
  <c r="G101" i="4"/>
  <c r="F101" i="4"/>
  <c r="J98" i="4"/>
  <c r="J97" i="4" s="1"/>
  <c r="H98" i="4"/>
  <c r="H97" i="4" s="1"/>
  <c r="H96" i="4" s="1"/>
  <c r="G98" i="4"/>
  <c r="F98" i="4"/>
  <c r="J96" i="4"/>
  <c r="J95" i="4"/>
  <c r="H95" i="4"/>
  <c r="G95" i="4"/>
  <c r="F95" i="4"/>
  <c r="H94" i="4"/>
  <c r="G94" i="4"/>
  <c r="F94" i="4"/>
  <c r="J93" i="4"/>
  <c r="H93" i="4"/>
  <c r="G93" i="4"/>
  <c r="F93" i="4"/>
  <c r="J92" i="4"/>
  <c r="H92" i="4"/>
  <c r="G92" i="4"/>
  <c r="F92" i="4"/>
  <c r="H90" i="4"/>
  <c r="G90" i="4"/>
  <c r="F90" i="4"/>
  <c r="H89" i="4"/>
  <c r="G89" i="4"/>
  <c r="F89" i="4"/>
  <c r="H86" i="4"/>
  <c r="G86" i="4"/>
  <c r="F86" i="4"/>
  <c r="H85" i="4"/>
  <c r="G85" i="4"/>
  <c r="F85" i="4"/>
  <c r="J84" i="4"/>
  <c r="H84" i="4"/>
  <c r="G84" i="4"/>
  <c r="F84" i="4"/>
  <c r="H83" i="4"/>
  <c r="G83" i="4"/>
  <c r="F83" i="4"/>
  <c r="J82" i="4"/>
  <c r="H82" i="4"/>
  <c r="G82" i="4"/>
  <c r="F82" i="4"/>
  <c r="H81" i="4"/>
  <c r="G81" i="4"/>
  <c r="F81" i="4"/>
  <c r="J80" i="4"/>
  <c r="H80" i="4"/>
  <c r="G80" i="4"/>
  <c r="F80" i="4"/>
  <c r="H79" i="4"/>
  <c r="G79" i="4"/>
  <c r="F79" i="4"/>
  <c r="J78" i="4"/>
  <c r="H78" i="4"/>
  <c r="G78" i="4"/>
  <c r="F78" i="4"/>
  <c r="H77" i="4"/>
  <c r="G77" i="4"/>
  <c r="F77" i="4"/>
  <c r="J75" i="4"/>
  <c r="J74" i="4" s="1"/>
  <c r="H75" i="4"/>
  <c r="H74" i="4" s="1"/>
  <c r="G75" i="4"/>
  <c r="F75" i="4"/>
  <c r="J73" i="4"/>
  <c r="H73" i="4"/>
  <c r="G73" i="4"/>
  <c r="F73" i="4"/>
  <c r="H72" i="4"/>
  <c r="G72" i="4"/>
  <c r="F72" i="4"/>
  <c r="H70" i="4"/>
  <c r="G70" i="4"/>
  <c r="F70" i="4"/>
  <c r="J69" i="4"/>
  <c r="H69" i="4"/>
  <c r="G69" i="4"/>
  <c r="F69" i="4"/>
  <c r="H68" i="4"/>
  <c r="G68" i="4"/>
  <c r="F68" i="4"/>
  <c r="J67" i="4"/>
  <c r="H67" i="4"/>
  <c r="G67" i="4"/>
  <c r="F67" i="4"/>
  <c r="J66" i="4"/>
  <c r="H66" i="4"/>
  <c r="G66" i="4"/>
  <c r="F66" i="4"/>
  <c r="J65" i="4"/>
  <c r="H65" i="4"/>
  <c r="G65" i="4"/>
  <c r="F65" i="4"/>
  <c r="J64" i="4"/>
  <c r="H64" i="4"/>
  <c r="G64" i="4"/>
  <c r="F64" i="4"/>
  <c r="J63" i="4"/>
  <c r="H63" i="4"/>
  <c r="G63" i="4"/>
  <c r="F63" i="4"/>
  <c r="J62" i="4"/>
  <c r="H62" i="4"/>
  <c r="G62" i="4"/>
  <c r="F62" i="4"/>
  <c r="J61" i="4"/>
  <c r="H61" i="4"/>
  <c r="G61" i="4"/>
  <c r="F61" i="4"/>
  <c r="H60" i="4"/>
  <c r="G60" i="4"/>
  <c r="F60" i="4"/>
  <c r="J59" i="4"/>
  <c r="H59" i="4"/>
  <c r="G59" i="4"/>
  <c r="F59" i="4"/>
  <c r="H57" i="4"/>
  <c r="G57" i="4"/>
  <c r="F57" i="4"/>
  <c r="J56" i="4"/>
  <c r="H56" i="4"/>
  <c r="G56" i="4"/>
  <c r="F56" i="4"/>
  <c r="J55" i="4"/>
  <c r="H55" i="4"/>
  <c r="G55" i="4"/>
  <c r="F55" i="4"/>
  <c r="H54" i="4"/>
  <c r="G54" i="4"/>
  <c r="F54" i="4"/>
  <c r="J53" i="4"/>
  <c r="H53" i="4"/>
  <c r="G53" i="4"/>
  <c r="F53" i="4"/>
  <c r="H50" i="4"/>
  <c r="H49" i="4" s="1"/>
  <c r="G50" i="4"/>
  <c r="F50" i="4"/>
  <c r="H48" i="4"/>
  <c r="G48" i="4"/>
  <c r="F48" i="4"/>
  <c r="J47" i="4"/>
  <c r="H47" i="4"/>
  <c r="G47" i="4"/>
  <c r="F47" i="4"/>
  <c r="J46" i="4"/>
  <c r="H46" i="4"/>
  <c r="G46" i="4"/>
  <c r="F46" i="4"/>
  <c r="J44" i="4"/>
  <c r="H44" i="4"/>
  <c r="G44" i="4"/>
  <c r="F44" i="4"/>
  <c r="H43" i="4"/>
  <c r="G43" i="4"/>
  <c r="F43" i="4"/>
  <c r="J42" i="4"/>
  <c r="H42" i="4"/>
  <c r="G42" i="4"/>
  <c r="F42" i="4"/>
  <c r="J41" i="4"/>
  <c r="H41" i="4"/>
  <c r="G41" i="4"/>
  <c r="F41" i="4"/>
  <c r="J38" i="4"/>
  <c r="H38" i="4"/>
  <c r="G38" i="4"/>
  <c r="F38" i="4"/>
  <c r="J37" i="4"/>
  <c r="H37" i="4"/>
  <c r="G37" i="4"/>
  <c r="F37" i="4"/>
  <c r="H35" i="4"/>
  <c r="G35" i="4"/>
  <c r="F35" i="4"/>
  <c r="J34" i="4"/>
  <c r="H34" i="4"/>
  <c r="G34" i="4"/>
  <c r="F34" i="4"/>
  <c r="J32" i="4"/>
  <c r="H32" i="4"/>
  <c r="G32" i="4"/>
  <c r="F32" i="4"/>
  <c r="J31" i="4"/>
  <c r="H31" i="4"/>
  <c r="G31" i="4"/>
  <c r="F31" i="4"/>
  <c r="J30" i="4"/>
  <c r="H30" i="4"/>
  <c r="G30" i="4"/>
  <c r="F30" i="4"/>
  <c r="H24" i="4"/>
  <c r="J23" i="4"/>
  <c r="H23" i="4"/>
  <c r="I20" i="4"/>
  <c r="I19" i="4" s="1"/>
  <c r="H20" i="4"/>
  <c r="H19" i="4" s="1"/>
  <c r="H18" i="4" s="1"/>
  <c r="G20" i="4"/>
  <c r="F20" i="4"/>
  <c r="I18" i="4"/>
  <c r="H17" i="4"/>
  <c r="G17" i="4"/>
  <c r="F17" i="4"/>
  <c r="J16" i="4"/>
  <c r="H16" i="4"/>
  <c r="H15" i="4" s="1"/>
  <c r="H14" i="4" s="1"/>
  <c r="G16" i="4"/>
  <c r="F16" i="4"/>
  <c r="I22" i="3"/>
  <c r="I21" i="3"/>
  <c r="I194" i="4" s="1"/>
  <c r="J20" i="3"/>
  <c r="J19" i="3" s="1"/>
  <c r="J18" i="3" s="1"/>
  <c r="J17" i="3" s="1"/>
  <c r="H20" i="3"/>
  <c r="H19" i="3" s="1"/>
  <c r="H18" i="3" s="1"/>
  <c r="H17" i="3" s="1"/>
  <c r="J14" i="3"/>
  <c r="J13" i="3" s="1"/>
  <c r="I14" i="3"/>
  <c r="I13" i="3" s="1"/>
  <c r="H14" i="3"/>
  <c r="H13" i="3" s="1"/>
  <c r="I345" i="2"/>
  <c r="I142" i="4" s="1"/>
  <c r="I141" i="4" s="1"/>
  <c r="I140" i="4" s="1"/>
  <c r="J344" i="2"/>
  <c r="J343" i="2" s="1"/>
  <c r="H344" i="2"/>
  <c r="H343" i="2" s="1"/>
  <c r="I342" i="2"/>
  <c r="I341" i="2"/>
  <c r="J340" i="2"/>
  <c r="H340" i="2"/>
  <c r="I339" i="2"/>
  <c r="I136" i="4" s="1"/>
  <c r="I338" i="2"/>
  <c r="I135" i="4" s="1"/>
  <c r="J337" i="2"/>
  <c r="H337" i="2"/>
  <c r="I335" i="2"/>
  <c r="I253" i="4" s="1"/>
  <c r="I334" i="2"/>
  <c r="I252" i="4" s="1"/>
  <c r="G29" i="5"/>
  <c r="I332" i="2"/>
  <c r="I237" i="4" s="1"/>
  <c r="I236" i="4" s="1"/>
  <c r="I235" i="4" s="1"/>
  <c r="I234" i="4" s="1"/>
  <c r="I233" i="4" s="1"/>
  <c r="J331" i="2"/>
  <c r="H330" i="2"/>
  <c r="J329" i="2"/>
  <c r="I329" i="2" s="1"/>
  <c r="I328" i="2"/>
  <c r="I297" i="4" s="1"/>
  <c r="H327" i="2"/>
  <c r="J326" i="2"/>
  <c r="I322" i="2"/>
  <c r="I128" i="4" s="1"/>
  <c r="I127" i="4" s="1"/>
  <c r="I126" i="4" s="1"/>
  <c r="J321" i="2"/>
  <c r="I321" i="2" s="1"/>
  <c r="H320" i="2"/>
  <c r="I319" i="2"/>
  <c r="I318" i="2"/>
  <c r="I319" i="4" s="1"/>
  <c r="I317" i="2"/>
  <c r="I316" i="2"/>
  <c r="I317" i="4" s="1"/>
  <c r="J315" i="2"/>
  <c r="H315" i="2"/>
  <c r="H314" i="2" s="1"/>
  <c r="J312" i="2"/>
  <c r="J311" i="2" s="1"/>
  <c r="H312" i="2"/>
  <c r="H311" i="2" s="1"/>
  <c r="J308" i="2"/>
  <c r="I307" i="2"/>
  <c r="I187" i="4" s="1"/>
  <c r="H306" i="2"/>
  <c r="H305" i="2" s="1"/>
  <c r="I304" i="2"/>
  <c r="I412" i="4" s="1"/>
  <c r="I411" i="4" s="1"/>
  <c r="I410" i="4" s="1"/>
  <c r="J303" i="2"/>
  <c r="J302" i="2" s="1"/>
  <c r="H303" i="2"/>
  <c r="H302" i="2" s="1"/>
  <c r="I300" i="2"/>
  <c r="I337" i="4" s="1"/>
  <c r="I336" i="4" s="1"/>
  <c r="I335" i="4" s="1"/>
  <c r="I334" i="4" s="1"/>
  <c r="I333" i="4" s="1"/>
  <c r="I332" i="4" s="1"/>
  <c r="J148" i="4"/>
  <c r="J147" i="4" s="1"/>
  <c r="J146" i="4" s="1"/>
  <c r="J145" i="4" s="1"/>
  <c r="J144" i="4" s="1"/>
  <c r="J143" i="4" s="1"/>
  <c r="J175" i="4"/>
  <c r="J174" i="4" s="1"/>
  <c r="J173" i="4" s="1"/>
  <c r="J172" i="4" s="1"/>
  <c r="J398" i="4"/>
  <c r="J397" i="4" s="1"/>
  <c r="J396" i="4" s="1"/>
  <c r="I297" i="2"/>
  <c r="J305" i="4"/>
  <c r="J304" i="4" s="1"/>
  <c r="I296" i="2"/>
  <c r="I305" i="4" s="1"/>
  <c r="I295" i="2"/>
  <c r="I326" i="4" s="1"/>
  <c r="H294" i="2"/>
  <c r="H293" i="2" s="1"/>
  <c r="I291" i="2"/>
  <c r="I365" i="4" s="1"/>
  <c r="I364" i="4" s="1"/>
  <c r="I363" i="4" s="1"/>
  <c r="I362" i="4" s="1"/>
  <c r="J290" i="2"/>
  <c r="I290" i="2"/>
  <c r="H290" i="2"/>
  <c r="I289" i="2"/>
  <c r="I372" i="4" s="1"/>
  <c r="J371" i="4"/>
  <c r="J392" i="4"/>
  <c r="J391" i="4"/>
  <c r="I285" i="2"/>
  <c r="I390" i="4" s="1"/>
  <c r="I284" i="2"/>
  <c r="I389" i="4" s="1"/>
  <c r="I283" i="2"/>
  <c r="I388" i="4" s="1"/>
  <c r="J281" i="2"/>
  <c r="J280" i="2" s="1"/>
  <c r="H280" i="2"/>
  <c r="I277" i="2"/>
  <c r="I183" i="4" s="1"/>
  <c r="I276" i="2"/>
  <c r="H275" i="2"/>
  <c r="J171" i="4"/>
  <c r="J273" i="2"/>
  <c r="J170" i="4" s="1"/>
  <c r="I272" i="2"/>
  <c r="I169" i="4" s="1"/>
  <c r="I271" i="2"/>
  <c r="I168" i="4" s="1"/>
  <c r="I270" i="2"/>
  <c r="I278" i="4" s="1"/>
  <c r="I268" i="2"/>
  <c r="I381" i="4" s="1"/>
  <c r="J266" i="2"/>
  <c r="J380" i="4" s="1"/>
  <c r="I265" i="2"/>
  <c r="I344" i="4" s="1"/>
  <c r="I343" i="4" s="1"/>
  <c r="I342" i="4" s="1"/>
  <c r="I341" i="4" s="1"/>
  <c r="I340" i="4" s="1"/>
  <c r="I339" i="4" s="1"/>
  <c r="I264" i="2"/>
  <c r="I350" i="4" s="1"/>
  <c r="I349" i="4" s="1"/>
  <c r="I348" i="4" s="1"/>
  <c r="I347" i="4" s="1"/>
  <c r="I346" i="4" s="1"/>
  <c r="I345" i="4" s="1"/>
  <c r="J379" i="4"/>
  <c r="J378" i="4" s="1"/>
  <c r="I262" i="2"/>
  <c r="I361" i="4" s="1"/>
  <c r="J261" i="2"/>
  <c r="I260" i="2"/>
  <c r="I359" i="4" s="1"/>
  <c r="J259" i="2"/>
  <c r="J358" i="4" s="1"/>
  <c r="I258" i="2"/>
  <c r="I357" i="4" s="1"/>
  <c r="I257" i="2"/>
  <c r="I356" i="4" s="1"/>
  <c r="H256" i="2"/>
  <c r="H255" i="2" s="1"/>
  <c r="H254" i="2" s="1"/>
  <c r="J253" i="2"/>
  <c r="I253" i="2" s="1"/>
  <c r="I204" i="4" s="1"/>
  <c r="I252" i="2"/>
  <c r="I203" i="4" s="1"/>
  <c r="J251" i="2"/>
  <c r="J202" i="4" s="1"/>
  <c r="I250" i="2"/>
  <c r="I201" i="4" s="1"/>
  <c r="H249" i="2"/>
  <c r="H248" i="2" s="1"/>
  <c r="H247" i="2" s="1"/>
  <c r="I246" i="2"/>
  <c r="I161" i="4" s="1"/>
  <c r="J245" i="2"/>
  <c r="H245" i="2"/>
  <c r="I244" i="2"/>
  <c r="I159" i="4" s="1"/>
  <c r="I158" i="4" s="1"/>
  <c r="J243" i="2"/>
  <c r="H243" i="2"/>
  <c r="J241" i="2"/>
  <c r="H241" i="2"/>
  <c r="I239" i="2"/>
  <c r="H238" i="2"/>
  <c r="H237" i="2" s="1"/>
  <c r="I235" i="2"/>
  <c r="I115" i="4" s="1"/>
  <c r="J234" i="2"/>
  <c r="I234" i="2" s="1"/>
  <c r="H233" i="2"/>
  <c r="I232" i="2"/>
  <c r="I112" i="4" s="1"/>
  <c r="J111" i="4"/>
  <c r="I231" i="2"/>
  <c r="I111" i="4" s="1"/>
  <c r="J230" i="2"/>
  <c r="J110" i="4" s="1"/>
  <c r="H229" i="2"/>
  <c r="I228" i="2"/>
  <c r="I108" i="4" s="1"/>
  <c r="J227" i="2"/>
  <c r="J107" i="4" s="1"/>
  <c r="H226" i="2"/>
  <c r="J224" i="2"/>
  <c r="J104" i="4" s="1"/>
  <c r="H223" i="2"/>
  <c r="J102" i="4"/>
  <c r="J100" i="4" s="1"/>
  <c r="I221" i="2"/>
  <c r="I101" i="4" s="1"/>
  <c r="H220" i="2"/>
  <c r="I218" i="2"/>
  <c r="I98" i="4" s="1"/>
  <c r="I97" i="4" s="1"/>
  <c r="I96" i="4" s="1"/>
  <c r="J217" i="2"/>
  <c r="J216" i="2" s="1"/>
  <c r="H217" i="2"/>
  <c r="H216" i="2" s="1"/>
  <c r="I215" i="2"/>
  <c r="I95" i="4" s="1"/>
  <c r="J214" i="2"/>
  <c r="J94" i="4" s="1"/>
  <c r="I213" i="2"/>
  <c r="I93" i="4" s="1"/>
  <c r="I212" i="2"/>
  <c r="I92" i="4" s="1"/>
  <c r="J211" i="2"/>
  <c r="H211" i="2"/>
  <c r="J90" i="4"/>
  <c r="J209" i="2"/>
  <c r="J89" i="4" s="1"/>
  <c r="H208" i="2"/>
  <c r="J206" i="2"/>
  <c r="J86" i="4" s="1"/>
  <c r="J85" i="4"/>
  <c r="I204" i="2"/>
  <c r="I84" i="4" s="1"/>
  <c r="J203" i="2"/>
  <c r="I203" i="2" s="1"/>
  <c r="I83" i="4" s="1"/>
  <c r="I202" i="2"/>
  <c r="I82" i="4" s="1"/>
  <c r="J201" i="2"/>
  <c r="J81" i="4" s="1"/>
  <c r="I200" i="2"/>
  <c r="I80" i="4" s="1"/>
  <c r="I199" i="2"/>
  <c r="I198" i="2"/>
  <c r="I78" i="4" s="1"/>
  <c r="J197" i="2"/>
  <c r="J224" i="4"/>
  <c r="J223" i="4"/>
  <c r="J193" i="2"/>
  <c r="J222" i="4" s="1"/>
  <c r="I192" i="2"/>
  <c r="I221" i="4" s="1"/>
  <c r="H191" i="2"/>
  <c r="J190" i="2"/>
  <c r="J272" i="4" s="1"/>
  <c r="J215" i="4"/>
  <c r="J188" i="2"/>
  <c r="J214" i="4" s="1"/>
  <c r="I187" i="2"/>
  <c r="I273" i="4" s="1"/>
  <c r="I186" i="2"/>
  <c r="I75" i="4" s="1"/>
  <c r="I74" i="4" s="1"/>
  <c r="I185" i="2"/>
  <c r="I213" i="4" s="1"/>
  <c r="J184" i="2"/>
  <c r="J247" i="4" s="1"/>
  <c r="I183" i="2"/>
  <c r="I246" i="4" s="1"/>
  <c r="I182" i="2"/>
  <c r="I259" i="4" s="1"/>
  <c r="I258" i="4" s="1"/>
  <c r="I257" i="4" s="1"/>
  <c r="I256" i="4" s="1"/>
  <c r="I255" i="4" s="1"/>
  <c r="H181" i="2"/>
  <c r="I180" i="2"/>
  <c r="I211" i="4" s="1"/>
  <c r="I210" i="4" s="1"/>
  <c r="I179" i="2"/>
  <c r="I73" i="4" s="1"/>
  <c r="J72" i="4"/>
  <c r="H177" i="2"/>
  <c r="J70" i="4"/>
  <c r="I175" i="2"/>
  <c r="I69" i="4" s="1"/>
  <c r="J68" i="4"/>
  <c r="I173" i="2"/>
  <c r="I67" i="4" s="1"/>
  <c r="I172" i="2"/>
  <c r="I66" i="4" s="1"/>
  <c r="I171" i="2"/>
  <c r="I65" i="4" s="1"/>
  <c r="I170" i="2"/>
  <c r="I64" i="4" s="1"/>
  <c r="I169" i="2"/>
  <c r="I63" i="4" s="1"/>
  <c r="I168" i="2"/>
  <c r="I62" i="4" s="1"/>
  <c r="I167" i="2"/>
  <c r="I61" i="4" s="1"/>
  <c r="J166" i="2"/>
  <c r="J60" i="4" s="1"/>
  <c r="I165" i="2"/>
  <c r="I244" i="4" s="1"/>
  <c r="J164" i="2"/>
  <c r="J243" i="4" s="1"/>
  <c r="I163" i="2"/>
  <c r="I270" i="4" s="1"/>
  <c r="I269" i="4" s="1"/>
  <c r="I162" i="2"/>
  <c r="H161" i="2"/>
  <c r="J57" i="4"/>
  <c r="I159" i="2"/>
  <c r="I56" i="4" s="1"/>
  <c r="I158" i="2"/>
  <c r="I55" i="4" s="1"/>
  <c r="J54" i="4"/>
  <c r="I156" i="2"/>
  <c r="I53" i="4" s="1"/>
  <c r="H155" i="2"/>
  <c r="J50" i="4"/>
  <c r="J49" i="4" s="1"/>
  <c r="H152" i="2"/>
  <c r="J151" i="2"/>
  <c r="J48" i="4" s="1"/>
  <c r="I150" i="2"/>
  <c r="I47" i="4" s="1"/>
  <c r="J149" i="2"/>
  <c r="J232" i="4" s="1"/>
  <c r="I148" i="2"/>
  <c r="I231" i="4" s="1"/>
  <c r="I147" i="2"/>
  <c r="I46" i="4" s="1"/>
  <c r="H146" i="2"/>
  <c r="I145" i="2"/>
  <c r="I44" i="4" s="1"/>
  <c r="J144" i="2"/>
  <c r="J43" i="4" s="1"/>
  <c r="I143" i="2"/>
  <c r="I142" i="2"/>
  <c r="I41" i="4" s="1"/>
  <c r="H141" i="2"/>
  <c r="I139" i="2"/>
  <c r="I138" i="2"/>
  <c r="I37" i="4" s="1"/>
  <c r="J137" i="2"/>
  <c r="H137" i="2"/>
  <c r="J136" i="2"/>
  <c r="J35" i="4" s="1"/>
  <c r="I135" i="2"/>
  <c r="I34" i="4" s="1"/>
  <c r="H134" i="2"/>
  <c r="I133" i="2"/>
  <c r="I32" i="4" s="1"/>
  <c r="I132" i="2"/>
  <c r="I31" i="4" s="1"/>
  <c r="I131" i="2"/>
  <c r="I30" i="4" s="1"/>
  <c r="J130" i="2"/>
  <c r="H130" i="2"/>
  <c r="J127" i="2"/>
  <c r="J24" i="4" s="1"/>
  <c r="I126" i="2"/>
  <c r="I23" i="4" s="1"/>
  <c r="H125" i="2"/>
  <c r="H124" i="2" s="1"/>
  <c r="J123" i="2"/>
  <c r="J20" i="4" s="1"/>
  <c r="J19" i="4" s="1"/>
  <c r="J18" i="4" s="1"/>
  <c r="I122" i="2"/>
  <c r="I121" i="2" s="1"/>
  <c r="H122" i="2"/>
  <c r="H121" i="2" s="1"/>
  <c r="J120" i="2"/>
  <c r="J17" i="4" s="1"/>
  <c r="I119" i="2"/>
  <c r="I16" i="4" s="1"/>
  <c r="H118" i="2"/>
  <c r="H117" i="2" s="1"/>
  <c r="I113" i="2"/>
  <c r="J112" i="2"/>
  <c r="J111" i="2" s="1"/>
  <c r="J110" i="2" s="1"/>
  <c r="I112" i="2"/>
  <c r="I111" i="2" s="1"/>
  <c r="I110" i="2" s="1"/>
  <c r="H112" i="2"/>
  <c r="H111" i="2" s="1"/>
  <c r="H110" i="2" s="1"/>
  <c r="J109" i="2"/>
  <c r="I109" i="2" s="1"/>
  <c r="I108" i="2" s="1"/>
  <c r="I107" i="2" s="1"/>
  <c r="I106" i="2" s="1"/>
  <c r="H108" i="2"/>
  <c r="H107" i="2" s="1"/>
  <c r="H106" i="2" s="1"/>
  <c r="I104" i="2"/>
  <c r="J103" i="2"/>
  <c r="J102" i="2" s="1"/>
  <c r="J101" i="2" s="1"/>
  <c r="I103" i="2"/>
  <c r="I102" i="2" s="1"/>
  <c r="I101" i="2" s="1"/>
  <c r="H103" i="2"/>
  <c r="H102" i="2" s="1"/>
  <c r="H101" i="2" s="1"/>
  <c r="I100" i="2"/>
  <c r="J99" i="2"/>
  <c r="J98" i="2" s="1"/>
  <c r="J97" i="2" s="1"/>
  <c r="I99" i="2"/>
  <c r="I98" i="2" s="1"/>
  <c r="I97" i="2" s="1"/>
  <c r="H99" i="2"/>
  <c r="H98" i="2" s="1"/>
  <c r="H97" i="2" s="1"/>
  <c r="J96" i="2"/>
  <c r="I96" i="2" s="1"/>
  <c r="H95" i="2"/>
  <c r="I94" i="2"/>
  <c r="I93" i="2" s="1"/>
  <c r="J93" i="2"/>
  <c r="H93" i="2"/>
  <c r="H92" i="2" s="1"/>
  <c r="J91" i="2"/>
  <c r="I91" i="2" s="1"/>
  <c r="I90" i="2"/>
  <c r="J89" i="2"/>
  <c r="I89" i="2" s="1"/>
  <c r="J88" i="2"/>
  <c r="I88" i="2" s="1"/>
  <c r="H87" i="2"/>
  <c r="I86" i="2"/>
  <c r="I85" i="2" s="1"/>
  <c r="J85" i="2"/>
  <c r="H85" i="2"/>
  <c r="I84" i="2"/>
  <c r="J83" i="2"/>
  <c r="I83" i="2"/>
  <c r="H83" i="2"/>
  <c r="J81" i="2"/>
  <c r="I81" i="2" s="1"/>
  <c r="I80" i="2" s="1"/>
  <c r="H80" i="2"/>
  <c r="I79" i="2"/>
  <c r="I78" i="2"/>
  <c r="J77" i="2"/>
  <c r="I77" i="2" s="1"/>
  <c r="I76" i="2"/>
  <c r="H75" i="2"/>
  <c r="I72" i="2"/>
  <c r="I71" i="2" s="1"/>
  <c r="J71" i="2"/>
  <c r="H71" i="2"/>
  <c r="I70" i="2"/>
  <c r="J69" i="2"/>
  <c r="H69" i="2"/>
  <c r="I68" i="2"/>
  <c r="J67" i="2"/>
  <c r="I67" i="2" s="1"/>
  <c r="I66" i="2"/>
  <c r="H65" i="2"/>
  <c r="I64" i="2"/>
  <c r="I63" i="2"/>
  <c r="J62" i="2"/>
  <c r="H62" i="2"/>
  <c r="I60" i="2"/>
  <c r="I59" i="2" s="1"/>
  <c r="I58" i="2" s="1"/>
  <c r="J59" i="2"/>
  <c r="J58" i="2" s="1"/>
  <c r="H59" i="2"/>
  <c r="H58" i="2" s="1"/>
  <c r="J56" i="2"/>
  <c r="I56" i="2" s="1"/>
  <c r="I55" i="2"/>
  <c r="I54" i="2"/>
  <c r="H53" i="2"/>
  <c r="H52" i="2" s="1"/>
  <c r="I51" i="2"/>
  <c r="I50" i="2"/>
  <c r="I49" i="2"/>
  <c r="J48" i="2"/>
  <c r="H48" i="2"/>
  <c r="I47" i="2"/>
  <c r="I46" i="2"/>
  <c r="I45" i="2"/>
  <c r="J44" i="2"/>
  <c r="H44" i="2"/>
  <c r="I41" i="2"/>
  <c r="I40" i="2" s="1"/>
  <c r="I39" i="2" s="1"/>
  <c r="H40" i="2"/>
  <c r="H39" i="2" s="1"/>
  <c r="I38" i="2"/>
  <c r="I37" i="2" s="1"/>
  <c r="J37" i="2"/>
  <c r="H37" i="2"/>
  <c r="I36" i="2"/>
  <c r="I35" i="2"/>
  <c r="I34" i="2"/>
  <c r="J33" i="2"/>
  <c r="J32" i="2" s="1"/>
  <c r="H33" i="2"/>
  <c r="I28" i="2"/>
  <c r="I27" i="2" s="1"/>
  <c r="J27" i="2"/>
  <c r="H27" i="2"/>
  <c r="I26" i="2"/>
  <c r="I25" i="2" s="1"/>
  <c r="J25" i="2"/>
  <c r="H25" i="2"/>
  <c r="I24" i="2"/>
  <c r="I23" i="2"/>
  <c r="J22" i="2"/>
  <c r="H22" i="2"/>
  <c r="I21" i="2"/>
  <c r="I20" i="2"/>
  <c r="I19" i="2"/>
  <c r="H18" i="2"/>
  <c r="I17" i="2"/>
  <c r="I16" i="2"/>
  <c r="I15" i="2"/>
  <c r="J14" i="2"/>
  <c r="H14" i="2"/>
  <c r="I13" i="2"/>
  <c r="I12" i="2"/>
  <c r="J11" i="2"/>
  <c r="H11" i="2"/>
  <c r="H310" i="2" l="1"/>
  <c r="H9" i="3"/>
  <c r="H8" i="3" s="1"/>
  <c r="J29" i="4"/>
  <c r="J134" i="4"/>
  <c r="J133" i="4" s="1"/>
  <c r="H193" i="4"/>
  <c r="H192" i="4" s="1"/>
  <c r="H191" i="4" s="1"/>
  <c r="H190" i="4" s="1"/>
  <c r="H189" i="4" s="1"/>
  <c r="H296" i="4"/>
  <c r="H295" i="4" s="1"/>
  <c r="H294" i="4" s="1"/>
  <c r="H293" i="4" s="1"/>
  <c r="H292" i="4" s="1"/>
  <c r="H285" i="4" s="1"/>
  <c r="J80" i="2"/>
  <c r="H22" i="4"/>
  <c r="H21" i="4" s="1"/>
  <c r="H36" i="4"/>
  <c r="J193" i="4"/>
  <c r="J192" i="4" s="1"/>
  <c r="J191" i="4" s="1"/>
  <c r="J190" i="4" s="1"/>
  <c r="J189" i="4" s="1"/>
  <c r="J8" i="3"/>
  <c r="J9" i="3"/>
  <c r="J36" i="4"/>
  <c r="H378" i="4"/>
  <c r="H377" i="4" s="1"/>
  <c r="H376" i="4" s="1"/>
  <c r="J395" i="4"/>
  <c r="J394" i="4" s="1"/>
  <c r="J393" i="4" s="1"/>
  <c r="J137" i="4"/>
  <c r="I217" i="2"/>
  <c r="I216" i="2" s="1"/>
  <c r="I243" i="2"/>
  <c r="J279" i="2"/>
  <c r="J278" i="2" s="1"/>
  <c r="H336" i="2"/>
  <c r="J77" i="4"/>
  <c r="J196" i="2"/>
  <c r="H76" i="4"/>
  <c r="I398" i="4"/>
  <c r="I397" i="4" s="1"/>
  <c r="I396" i="4" s="1"/>
  <c r="I395" i="4" s="1"/>
  <c r="I394" i="4" s="1"/>
  <c r="I393" i="4" s="1"/>
  <c r="I9" i="3"/>
  <c r="I8" i="3" s="1"/>
  <c r="I16" i="3" s="1"/>
  <c r="J23" i="3"/>
  <c r="J30" i="1"/>
  <c r="J16" i="3"/>
  <c r="J29" i="1"/>
  <c r="J31" i="1" s="1"/>
  <c r="H292" i="2"/>
  <c r="H82" i="2"/>
  <c r="J71" i="4"/>
  <c r="J327" i="2"/>
  <c r="H324" i="2"/>
  <c r="H323" i="2" s="1"/>
  <c r="H105" i="2"/>
  <c r="I20" i="1" s="1"/>
  <c r="J40" i="2"/>
  <c r="J39" i="2" s="1"/>
  <c r="J226" i="2"/>
  <c r="J229" i="2"/>
  <c r="I303" i="2"/>
  <c r="I302" i="2" s="1"/>
  <c r="I62" i="2"/>
  <c r="H74" i="2"/>
  <c r="H73" i="2" s="1"/>
  <c r="I75" i="2"/>
  <c r="I74" i="2" s="1"/>
  <c r="I105" i="2"/>
  <c r="I157" i="2"/>
  <c r="J177" i="2"/>
  <c r="I201" i="2"/>
  <c r="I81" i="4" s="1"/>
  <c r="J208" i="2"/>
  <c r="I214" i="2"/>
  <c r="I94" i="4" s="1"/>
  <c r="I91" i="4" s="1"/>
  <c r="J240" i="2"/>
  <c r="J320" i="2"/>
  <c r="J314" i="2" s="1"/>
  <c r="J310" i="2" s="1"/>
  <c r="I344" i="2"/>
  <c r="I343" i="2" s="1"/>
  <c r="H219" i="2"/>
  <c r="J155" i="2"/>
  <c r="I160" i="2"/>
  <c r="I57" i="4" s="1"/>
  <c r="J33" i="4"/>
  <c r="J28" i="4" s="1"/>
  <c r="H167" i="4"/>
  <c r="H166" i="4" s="1"/>
  <c r="H165" i="4" s="1"/>
  <c r="H164" i="4" s="1"/>
  <c r="H163" i="4" s="1"/>
  <c r="H162" i="4" s="1"/>
  <c r="I284" i="4"/>
  <c r="I283" i="4" s="1"/>
  <c r="I282" i="4" s="1"/>
  <c r="I281" i="4" s="1"/>
  <c r="I280" i="4" s="1"/>
  <c r="I279" i="4" s="1"/>
  <c r="I320" i="2"/>
  <c r="I14" i="2"/>
  <c r="I22" i="2"/>
  <c r="H32" i="2"/>
  <c r="H43" i="2"/>
  <c r="H42" i="2" s="1"/>
  <c r="I48" i="2"/>
  <c r="H61" i="2"/>
  <c r="J108" i="2"/>
  <c r="J107" i="2" s="1"/>
  <c r="J106" i="2" s="1"/>
  <c r="J105" i="2" s="1"/>
  <c r="J20" i="1" s="1"/>
  <c r="J125" i="2"/>
  <c r="J124" i="2" s="1"/>
  <c r="I127" i="2"/>
  <c r="I125" i="2" s="1"/>
  <c r="I124" i="2" s="1"/>
  <c r="H129" i="2"/>
  <c r="J134" i="2"/>
  <c r="J129" i="2" s="1"/>
  <c r="I136" i="2"/>
  <c r="I35" i="4" s="1"/>
  <c r="I33" i="4" s="1"/>
  <c r="H140" i="2"/>
  <c r="I151" i="2"/>
  <c r="I48" i="4" s="1"/>
  <c r="I45" i="4" s="1"/>
  <c r="I166" i="2"/>
  <c r="I263" i="2"/>
  <c r="I379" i="4" s="1"/>
  <c r="I378" i="4" s="1"/>
  <c r="I266" i="2"/>
  <c r="I380" i="4" s="1"/>
  <c r="H103" i="4"/>
  <c r="H57" i="2"/>
  <c r="J53" i="2"/>
  <c r="J52" i="2" s="1"/>
  <c r="I65" i="2"/>
  <c r="I87" i="2"/>
  <c r="J95" i="2"/>
  <c r="J92" i="2" s="1"/>
  <c r="J118" i="2"/>
  <c r="J117" i="2" s="1"/>
  <c r="I120" i="2"/>
  <c r="I17" i="4" s="1"/>
  <c r="I15" i="4" s="1"/>
  <c r="I14" i="4" s="1"/>
  <c r="I137" i="2"/>
  <c r="J141" i="2"/>
  <c r="J146" i="2"/>
  <c r="J152" i="2"/>
  <c r="H154" i="2"/>
  <c r="J161" i="2"/>
  <c r="I176" i="2"/>
  <c r="I70" i="4" s="1"/>
  <c r="I184" i="2"/>
  <c r="I247" i="4" s="1"/>
  <c r="I245" i="4" s="1"/>
  <c r="I197" i="2"/>
  <c r="I77" i="4" s="1"/>
  <c r="I205" i="2"/>
  <c r="I206" i="2"/>
  <c r="I86" i="4" s="1"/>
  <c r="I224" i="2"/>
  <c r="I104" i="4" s="1"/>
  <c r="I227" i="2"/>
  <c r="I230" i="2"/>
  <c r="J238" i="2"/>
  <c r="J237" i="2" s="1"/>
  <c r="H240" i="2"/>
  <c r="H236" i="2" s="1"/>
  <c r="I245" i="2"/>
  <c r="I251" i="2"/>
  <c r="I202" i="4" s="1"/>
  <c r="I200" i="4" s="1"/>
  <c r="I199" i="4" s="1"/>
  <c r="I198" i="4" s="1"/>
  <c r="I197" i="4" s="1"/>
  <c r="I196" i="4" s="1"/>
  <c r="I259" i="2"/>
  <c r="I358" i="4" s="1"/>
  <c r="I273" i="2"/>
  <c r="I170" i="4" s="1"/>
  <c r="I274" i="2"/>
  <c r="I171" i="4" s="1"/>
  <c r="H279" i="2"/>
  <c r="H278" i="2" s="1"/>
  <c r="I286" i="2"/>
  <c r="I391" i="4" s="1"/>
  <c r="I287" i="2"/>
  <c r="I392" i="4" s="1"/>
  <c r="I288" i="2"/>
  <c r="I371" i="4" s="1"/>
  <c r="I370" i="4" s="1"/>
  <c r="I369" i="4" s="1"/>
  <c r="I368" i="4" s="1"/>
  <c r="I367" i="4" s="1"/>
  <c r="I366" i="4" s="1"/>
  <c r="I298" i="2"/>
  <c r="I175" i="4" s="1"/>
  <c r="I174" i="4" s="1"/>
  <c r="I173" i="4" s="1"/>
  <c r="I172" i="4" s="1"/>
  <c r="I299" i="2"/>
  <c r="I148" i="4" s="1"/>
  <c r="I333" i="2"/>
  <c r="I132" i="4" s="1"/>
  <c r="I131" i="4" s="1"/>
  <c r="I130" i="4" s="1"/>
  <c r="I337" i="2"/>
  <c r="H106" i="4"/>
  <c r="J132" i="4"/>
  <c r="J131" i="4" s="1"/>
  <c r="J130" i="4" s="1"/>
  <c r="J129" i="4" s="1"/>
  <c r="J154" i="4"/>
  <c r="J153" i="4" s="1"/>
  <c r="J152" i="4" s="1"/>
  <c r="J160" i="4"/>
  <c r="F33" i="5"/>
  <c r="H309" i="2"/>
  <c r="I22" i="1" s="1"/>
  <c r="J336" i="2"/>
  <c r="J43" i="2"/>
  <c r="I44" i="2"/>
  <c r="I43" i="2" s="1"/>
  <c r="I33" i="2"/>
  <c r="I32" i="2" s="1"/>
  <c r="I18" i="2"/>
  <c r="H10" i="2"/>
  <c r="I11" i="2"/>
  <c r="I69" i="2"/>
  <c r="H88" i="4"/>
  <c r="J242" i="4"/>
  <c r="J271" i="4"/>
  <c r="J268" i="4" s="1"/>
  <c r="J267" i="4" s="1"/>
  <c r="J106" i="4"/>
  <c r="J370" i="4"/>
  <c r="J369" i="4" s="1"/>
  <c r="J368" i="4" s="1"/>
  <c r="J367" i="4" s="1"/>
  <c r="J366" i="4" s="1"/>
  <c r="H134" i="4"/>
  <c r="H133" i="4" s="1"/>
  <c r="H129" i="4" s="1"/>
  <c r="H160" i="4"/>
  <c r="H155" i="4" s="1"/>
  <c r="H151" i="4" s="1"/>
  <c r="H150" i="4" s="1"/>
  <c r="H149" i="4" s="1"/>
  <c r="I325" i="4"/>
  <c r="I324" i="4" s="1"/>
  <c r="I323" i="4" s="1"/>
  <c r="I322" i="4" s="1"/>
  <c r="I321" i="4" s="1"/>
  <c r="H370" i="4"/>
  <c r="H369" i="4" s="1"/>
  <c r="H368" i="4" s="1"/>
  <c r="H367" i="4" s="1"/>
  <c r="H366" i="4" s="1"/>
  <c r="H271" i="4"/>
  <c r="H268" i="4" s="1"/>
  <c r="H267" i="4" s="1"/>
  <c r="I60" i="4"/>
  <c r="J377" i="4"/>
  <c r="J376" i="4" s="1"/>
  <c r="I251" i="4"/>
  <c r="I250" i="4" s="1"/>
  <c r="I249" i="4" s="1"/>
  <c r="I248" i="4" s="1"/>
  <c r="H29" i="4"/>
  <c r="J245" i="4"/>
  <c r="H254" i="4"/>
  <c r="H324" i="4"/>
  <c r="H323" i="4" s="1"/>
  <c r="H322" i="4" s="1"/>
  <c r="H321" i="4" s="1"/>
  <c r="H13" i="4"/>
  <c r="H12" i="4" s="1"/>
  <c r="J45" i="4"/>
  <c r="H71" i="4"/>
  <c r="H113" i="4"/>
  <c r="H181" i="4"/>
  <c r="H180" i="4" s="1"/>
  <c r="H179" i="4" s="1"/>
  <c r="H212" i="4"/>
  <c r="H209" i="4" s="1"/>
  <c r="H208" i="4" s="1"/>
  <c r="H207" i="4" s="1"/>
  <c r="H206" i="4" s="1"/>
  <c r="H242" i="4"/>
  <c r="H385" i="4"/>
  <c r="H384" i="4" s="1"/>
  <c r="H383" i="4" s="1"/>
  <c r="J15" i="4"/>
  <c r="J14" i="4" s="1"/>
  <c r="H33" i="4"/>
  <c r="H45" i="4"/>
  <c r="H109" i="4"/>
  <c r="H122" i="4"/>
  <c r="I147" i="4"/>
  <c r="I146" i="4" s="1"/>
  <c r="I145" i="4" s="1"/>
  <c r="I144" i="4" s="1"/>
  <c r="I143" i="4" s="1"/>
  <c r="H186" i="4"/>
  <c r="H185" i="4" s="1"/>
  <c r="H184" i="4" s="1"/>
  <c r="H200" i="4"/>
  <c r="H199" i="4" s="1"/>
  <c r="H198" i="4" s="1"/>
  <c r="H197" i="4" s="1"/>
  <c r="H196" i="4" s="1"/>
  <c r="H245" i="4"/>
  <c r="J251" i="4"/>
  <c r="J250" i="4" s="1"/>
  <c r="J249" i="4" s="1"/>
  <c r="J248" i="4" s="1"/>
  <c r="H276" i="4"/>
  <c r="H275" i="4" s="1"/>
  <c r="H274" i="4" s="1"/>
  <c r="H300" i="4"/>
  <c r="J316" i="4"/>
  <c r="J315" i="4" s="1"/>
  <c r="J314" i="4" s="1"/>
  <c r="J313" i="4" s="1"/>
  <c r="J22" i="4"/>
  <c r="J21" i="4" s="1"/>
  <c r="H100" i="4"/>
  <c r="J88" i="4"/>
  <c r="I53" i="2"/>
  <c r="I52" i="2" s="1"/>
  <c r="I82" i="2"/>
  <c r="H116" i="2"/>
  <c r="I79" i="4"/>
  <c r="H23" i="3"/>
  <c r="I30" i="1"/>
  <c r="J105" i="4"/>
  <c r="J103" i="4" s="1"/>
  <c r="I225" i="2"/>
  <c r="I114" i="4"/>
  <c r="I113" i="4" s="1"/>
  <c r="I233" i="2"/>
  <c r="J277" i="4"/>
  <c r="J276" i="4" s="1"/>
  <c r="J275" i="4" s="1"/>
  <c r="J274" i="4" s="1"/>
  <c r="I269" i="2"/>
  <c r="I277" i="4" s="1"/>
  <c r="I276" i="4" s="1"/>
  <c r="I275" i="4" s="1"/>
  <c r="I274" i="4" s="1"/>
  <c r="I182" i="4"/>
  <c r="I181" i="4" s="1"/>
  <c r="I180" i="4" s="1"/>
  <c r="I179" i="4" s="1"/>
  <c r="I275" i="2"/>
  <c r="J387" i="4"/>
  <c r="I282" i="2"/>
  <c r="I387" i="4" s="1"/>
  <c r="J188" i="4"/>
  <c r="J186" i="4" s="1"/>
  <c r="J185" i="4" s="1"/>
  <c r="J184" i="4" s="1"/>
  <c r="I308" i="2"/>
  <c r="J306" i="2"/>
  <c r="J305" i="2" s="1"/>
  <c r="I318" i="4"/>
  <c r="I315" i="2"/>
  <c r="E22" i="5"/>
  <c r="I320" i="4"/>
  <c r="I298" i="4"/>
  <c r="I296" i="4" s="1"/>
  <c r="I295" i="4" s="1"/>
  <c r="I294" i="4" s="1"/>
  <c r="I293" i="4" s="1"/>
  <c r="I292" i="4" s="1"/>
  <c r="I285" i="4" s="1"/>
  <c r="I327" i="2"/>
  <c r="G27" i="5"/>
  <c r="J264" i="4"/>
  <c r="J263" i="4" s="1"/>
  <c r="J262" i="4" s="1"/>
  <c r="J261" i="4" s="1"/>
  <c r="J260" i="4" s="1"/>
  <c r="J254" i="4" s="1"/>
  <c r="I331" i="2"/>
  <c r="I340" i="2"/>
  <c r="I24" i="4"/>
  <c r="I22" i="4" s="1"/>
  <c r="I21" i="4" s="1"/>
  <c r="I29" i="4"/>
  <c r="I38" i="4"/>
  <c r="I36" i="4" s="1"/>
  <c r="J40" i="4"/>
  <c r="I42" i="4"/>
  <c r="J52" i="4"/>
  <c r="I54" i="4"/>
  <c r="I59" i="4"/>
  <c r="J58" i="4"/>
  <c r="J79" i="4"/>
  <c r="J83" i="4"/>
  <c r="J91" i="4"/>
  <c r="J114" i="4"/>
  <c r="J113" i="4" s="1"/>
  <c r="I134" i="4"/>
  <c r="I139" i="4"/>
  <c r="I160" i="4"/>
  <c r="J182" i="4"/>
  <c r="J181" i="4" s="1"/>
  <c r="J180" i="4" s="1"/>
  <c r="J179" i="4" s="1"/>
  <c r="J204" i="4"/>
  <c r="J200" i="4" s="1"/>
  <c r="J199" i="4" s="1"/>
  <c r="J198" i="4" s="1"/>
  <c r="J197" i="4" s="1"/>
  <c r="J196" i="4" s="1"/>
  <c r="J230" i="4"/>
  <c r="J229" i="4" s="1"/>
  <c r="J228" i="4" s="1"/>
  <c r="J227" i="4" s="1"/>
  <c r="J226" i="4" s="1"/>
  <c r="J18" i="2"/>
  <c r="J10" i="2" s="1"/>
  <c r="J65" i="2"/>
  <c r="J61" i="2" s="1"/>
  <c r="J57" i="2" s="1"/>
  <c r="J75" i="2"/>
  <c r="J87" i="2"/>
  <c r="J82" i="2" s="1"/>
  <c r="I95" i="2"/>
  <c r="I92" i="2" s="1"/>
  <c r="I118" i="2"/>
  <c r="I117" i="2" s="1"/>
  <c r="I116" i="2" s="1"/>
  <c r="J122" i="2"/>
  <c r="J121" i="2" s="1"/>
  <c r="I130" i="2"/>
  <c r="I134" i="2"/>
  <c r="I144" i="2"/>
  <c r="I43" i="4" s="1"/>
  <c r="I149" i="2"/>
  <c r="I232" i="4" s="1"/>
  <c r="I230" i="4" s="1"/>
  <c r="I229" i="4" s="1"/>
  <c r="I228" i="4" s="1"/>
  <c r="I227" i="4" s="1"/>
  <c r="I226" i="4" s="1"/>
  <c r="I153" i="2"/>
  <c r="I164" i="2"/>
  <c r="I243" i="4" s="1"/>
  <c r="I242" i="4" s="1"/>
  <c r="I174" i="2"/>
  <c r="I68" i="4" s="1"/>
  <c r="I178" i="2"/>
  <c r="J181" i="2"/>
  <c r="I188" i="2"/>
  <c r="I189" i="2"/>
  <c r="I215" i="4" s="1"/>
  <c r="I190" i="2"/>
  <c r="I272" i="4" s="1"/>
  <c r="J191" i="2"/>
  <c r="I193" i="2"/>
  <c r="I194" i="2"/>
  <c r="I223" i="4" s="1"/>
  <c r="I195" i="2"/>
  <c r="I224" i="4" s="1"/>
  <c r="I209" i="2"/>
  <c r="I210" i="2"/>
  <c r="I90" i="4" s="1"/>
  <c r="J220" i="2"/>
  <c r="I222" i="2"/>
  <c r="J223" i="2"/>
  <c r="J233" i="2"/>
  <c r="I154" i="4"/>
  <c r="I153" i="4" s="1"/>
  <c r="I152" i="4" s="1"/>
  <c r="I238" i="2"/>
  <c r="I237" i="2" s="1"/>
  <c r="J157" i="4"/>
  <c r="J156" i="4" s="1"/>
  <c r="I242" i="2"/>
  <c r="J249" i="2"/>
  <c r="J248" i="2" s="1"/>
  <c r="J247" i="2" s="1"/>
  <c r="J360" i="4"/>
  <c r="J355" i="4" s="1"/>
  <c r="J354" i="4" s="1"/>
  <c r="J353" i="4" s="1"/>
  <c r="J352" i="4" s="1"/>
  <c r="J351" i="4" s="1"/>
  <c r="I261" i="2"/>
  <c r="I360" i="4" s="1"/>
  <c r="J256" i="2"/>
  <c r="J275" i="2"/>
  <c r="J386" i="4"/>
  <c r="I281" i="2"/>
  <c r="J119" i="4"/>
  <c r="J118" i="4" s="1"/>
  <c r="J117" i="4" s="1"/>
  <c r="J116" i="4" s="1"/>
  <c r="I301" i="2"/>
  <c r="I119" i="4" s="1"/>
  <c r="I118" i="4" s="1"/>
  <c r="I117" i="4" s="1"/>
  <c r="I116" i="4" s="1"/>
  <c r="J294" i="2"/>
  <c r="J293" i="2" s="1"/>
  <c r="J292" i="2" s="1"/>
  <c r="G18" i="5"/>
  <c r="J125" i="4"/>
  <c r="J124" i="4" s="1"/>
  <c r="J123" i="4" s="1"/>
  <c r="J122" i="4" s="1"/>
  <c r="I313" i="2"/>
  <c r="J330" i="2"/>
  <c r="J324" i="2" s="1"/>
  <c r="J323" i="2" s="1"/>
  <c r="I195" i="4"/>
  <c r="I193" i="4" s="1"/>
  <c r="I192" i="4" s="1"/>
  <c r="I191" i="4" s="1"/>
  <c r="I190" i="4" s="1"/>
  <c r="I189" i="4" s="1"/>
  <c r="I20" i="3"/>
  <c r="I19" i="3" s="1"/>
  <c r="I18" i="3" s="1"/>
  <c r="I17" i="3" s="1"/>
  <c r="I23" i="3" s="1"/>
  <c r="H40" i="4"/>
  <c r="H52" i="4"/>
  <c r="H58" i="4"/>
  <c r="H91" i="4"/>
  <c r="J109" i="4"/>
  <c r="H146" i="4"/>
  <c r="H145" i="4" s="1"/>
  <c r="H144" i="4" s="1"/>
  <c r="H143" i="4" s="1"/>
  <c r="J212" i="4"/>
  <c r="J209" i="4" s="1"/>
  <c r="J208" i="4" s="1"/>
  <c r="J207" i="4" s="1"/>
  <c r="J206" i="4" s="1"/>
  <c r="H220" i="4"/>
  <c r="H219" i="4" s="1"/>
  <c r="H218" i="4" s="1"/>
  <c r="H217" i="4" s="1"/>
  <c r="H216" i="4" s="1"/>
  <c r="H226" i="4"/>
  <c r="I304" i="4"/>
  <c r="I303" i="4" s="1"/>
  <c r="I302" i="4" s="1"/>
  <c r="I301" i="4" s="1"/>
  <c r="G23" i="5"/>
  <c r="J284" i="4"/>
  <c r="J283" i="4" s="1"/>
  <c r="J282" i="4" s="1"/>
  <c r="J281" i="4" s="1"/>
  <c r="J280" i="4" s="1"/>
  <c r="J279" i="4" s="1"/>
  <c r="G26" i="5"/>
  <c r="J298" i="4"/>
  <c r="J296" i="4" s="1"/>
  <c r="J295" i="4" s="1"/>
  <c r="J294" i="4" s="1"/>
  <c r="J293" i="4" s="1"/>
  <c r="J292" i="4" s="1"/>
  <c r="J285" i="4" s="1"/>
  <c r="I138" i="4"/>
  <c r="J167" i="4"/>
  <c r="J166" i="4" s="1"/>
  <c r="J165" i="4" s="1"/>
  <c r="J164" i="4" s="1"/>
  <c r="J163" i="4" s="1"/>
  <c r="J162" i="4" s="1"/>
  <c r="J220" i="4"/>
  <c r="J219" i="4" s="1"/>
  <c r="J218" i="4" s="1"/>
  <c r="J217" i="4" s="1"/>
  <c r="J216" i="4" s="1"/>
  <c r="J303" i="4"/>
  <c r="J302" i="4" s="1"/>
  <c r="J301" i="4" s="1"/>
  <c r="H355" i="4"/>
  <c r="H354" i="4" s="1"/>
  <c r="H353" i="4" s="1"/>
  <c r="H352" i="4" s="1"/>
  <c r="H351" i="4" s="1"/>
  <c r="H395" i="4"/>
  <c r="H394" i="4" s="1"/>
  <c r="H393" i="4" s="1"/>
  <c r="I29" i="1" l="1"/>
  <c r="H16" i="3"/>
  <c r="I249" i="2"/>
  <c r="I248" i="2" s="1"/>
  <c r="I247" i="2" s="1"/>
  <c r="J74" i="2"/>
  <c r="J73" i="2" s="1"/>
  <c r="J42" i="2"/>
  <c r="I52" i="4"/>
  <c r="J76" i="4"/>
  <c r="I314" i="2"/>
  <c r="I85" i="4"/>
  <c r="I76" i="4" s="1"/>
  <c r="I196" i="2"/>
  <c r="J116" i="2"/>
  <c r="J9" i="2"/>
  <c r="I336" i="2"/>
  <c r="J236" i="2"/>
  <c r="I73" i="2"/>
  <c r="I146" i="2"/>
  <c r="I140" i="2" s="1"/>
  <c r="H9" i="2"/>
  <c r="H8" i="2" s="1"/>
  <c r="I19" i="1" s="1"/>
  <c r="I155" i="2"/>
  <c r="I211" i="2"/>
  <c r="H128" i="2"/>
  <c r="H115" i="2" s="1"/>
  <c r="I355" i="4"/>
  <c r="I354" i="4" s="1"/>
  <c r="I353" i="4" s="1"/>
  <c r="I352" i="4" s="1"/>
  <c r="I351" i="4" s="1"/>
  <c r="I338" i="4" s="1"/>
  <c r="I10" i="2"/>
  <c r="I9" i="2" s="1"/>
  <c r="J338" i="4"/>
  <c r="J241" i="4"/>
  <c r="J240" i="4" s="1"/>
  <c r="J239" i="4" s="1"/>
  <c r="J238" i="4" s="1"/>
  <c r="I167" i="4"/>
  <c r="I166" i="4" s="1"/>
  <c r="I165" i="4" s="1"/>
  <c r="I164" i="4" s="1"/>
  <c r="I163" i="4" s="1"/>
  <c r="I162" i="4" s="1"/>
  <c r="I377" i="4"/>
  <c r="I376" i="4" s="1"/>
  <c r="J309" i="2"/>
  <c r="J22" i="1" s="1"/>
  <c r="I61" i="2"/>
  <c r="I57" i="2" s="1"/>
  <c r="J155" i="4"/>
  <c r="J151" i="4" s="1"/>
  <c r="J150" i="4" s="1"/>
  <c r="J149" i="4" s="1"/>
  <c r="I141" i="2"/>
  <c r="I110" i="4"/>
  <c r="I109" i="4" s="1"/>
  <c r="I229" i="2"/>
  <c r="J140" i="2"/>
  <c r="H375" i="4"/>
  <c r="H374" i="4" s="1"/>
  <c r="H373" i="4" s="1"/>
  <c r="I107" i="4"/>
  <c r="I106" i="4" s="1"/>
  <c r="I226" i="2"/>
  <c r="I42" i="2"/>
  <c r="H338" i="4"/>
  <c r="H121" i="4"/>
  <c r="H120" i="4" s="1"/>
  <c r="H266" i="4"/>
  <c r="H265" i="4" s="1"/>
  <c r="I216" i="4"/>
  <c r="H39" i="4"/>
  <c r="I13" i="4"/>
  <c r="I12" i="4" s="1"/>
  <c r="H299" i="4"/>
  <c r="H28" i="4"/>
  <c r="H241" i="4"/>
  <c r="H240" i="4" s="1"/>
  <c r="H239" i="4" s="1"/>
  <c r="H238" i="4" s="1"/>
  <c r="H225" i="4" s="1"/>
  <c r="H178" i="4"/>
  <c r="H177" i="4" s="1"/>
  <c r="H176" i="4" s="1"/>
  <c r="I271" i="4"/>
  <c r="I268" i="4" s="1"/>
  <c r="I267" i="4" s="1"/>
  <c r="I266" i="4" s="1"/>
  <c r="I265" i="4" s="1"/>
  <c r="J266" i="4"/>
  <c r="J265" i="4" s="1"/>
  <c r="J121" i="4"/>
  <c r="J120" i="4" s="1"/>
  <c r="H11" i="4"/>
  <c r="I137" i="4"/>
  <c r="I133" i="4" s="1"/>
  <c r="I129" i="4" s="1"/>
  <c r="J13" i="4"/>
  <c r="J12" i="4" s="1"/>
  <c r="H205" i="4"/>
  <c r="I40" i="4"/>
  <c r="J300" i="4"/>
  <c r="J299" i="4" s="1"/>
  <c r="J205" i="4"/>
  <c r="J385" i="4"/>
  <c r="J384" i="4" s="1"/>
  <c r="J383" i="4" s="1"/>
  <c r="J375" i="4" s="1"/>
  <c r="J374" i="4" s="1"/>
  <c r="J373" i="4" s="1"/>
  <c r="J39" i="4"/>
  <c r="H99" i="4"/>
  <c r="I241" i="4"/>
  <c r="I240" i="4" s="1"/>
  <c r="I239" i="4" s="1"/>
  <c r="I238" i="4" s="1"/>
  <c r="I316" i="4"/>
  <c r="I315" i="4" s="1"/>
  <c r="I314" i="4" s="1"/>
  <c r="I313" i="4" s="1"/>
  <c r="I300" i="4" s="1"/>
  <c r="I299" i="4" s="1"/>
  <c r="I58" i="4"/>
  <c r="J178" i="4"/>
  <c r="J177" i="4" s="1"/>
  <c r="J176" i="4" s="1"/>
  <c r="J99" i="4"/>
  <c r="J154" i="2"/>
  <c r="H51" i="4"/>
  <c r="I386" i="4"/>
  <c r="I385" i="4" s="1"/>
  <c r="I384" i="4" s="1"/>
  <c r="I383" i="4" s="1"/>
  <c r="I280" i="2"/>
  <c r="I279" i="2" s="1"/>
  <c r="I278" i="2" s="1"/>
  <c r="J255" i="2"/>
  <c r="J254" i="2" s="1"/>
  <c r="J219" i="2"/>
  <c r="I89" i="4"/>
  <c r="I88" i="4" s="1"/>
  <c r="I208" i="2"/>
  <c r="I222" i="4"/>
  <c r="I220" i="4" s="1"/>
  <c r="I219" i="4" s="1"/>
  <c r="I218" i="4" s="1"/>
  <c r="I217" i="4" s="1"/>
  <c r="I191" i="2"/>
  <c r="I214" i="4"/>
  <c r="I212" i="4" s="1"/>
  <c r="I209" i="4" s="1"/>
  <c r="I208" i="4" s="1"/>
  <c r="I207" i="4" s="1"/>
  <c r="I206" i="4" s="1"/>
  <c r="I181" i="2"/>
  <c r="I72" i="4"/>
  <c r="I71" i="4" s="1"/>
  <c r="I177" i="2"/>
  <c r="I50" i="4"/>
  <c r="I49" i="4" s="1"/>
  <c r="I152" i="2"/>
  <c r="I28" i="4"/>
  <c r="I264" i="4"/>
  <c r="I263" i="4" s="1"/>
  <c r="I262" i="4" s="1"/>
  <c r="I261" i="4" s="1"/>
  <c r="I260" i="4" s="1"/>
  <c r="I254" i="4" s="1"/>
  <c r="I330" i="2"/>
  <c r="I324" i="2" s="1"/>
  <c r="I188" i="4"/>
  <c r="I186" i="4" s="1"/>
  <c r="I185" i="4" s="1"/>
  <c r="I184" i="4" s="1"/>
  <c r="I178" i="4" s="1"/>
  <c r="I177" i="4" s="1"/>
  <c r="I176" i="4" s="1"/>
  <c r="I306" i="2"/>
  <c r="I305" i="2" s="1"/>
  <c r="I105" i="4"/>
  <c r="I103" i="4" s="1"/>
  <c r="I223" i="2"/>
  <c r="I312" i="2"/>
  <c r="I311" i="2" s="1"/>
  <c r="I125" i="4"/>
  <c r="I124" i="4" s="1"/>
  <c r="I123" i="4" s="1"/>
  <c r="I122" i="4" s="1"/>
  <c r="G33" i="5"/>
  <c r="I294" i="2"/>
  <c r="I293" i="2" s="1"/>
  <c r="I256" i="2"/>
  <c r="I255" i="2" s="1"/>
  <c r="I254" i="2" s="1"/>
  <c r="I241" i="2"/>
  <c r="I240" i="2" s="1"/>
  <c r="I236" i="2" s="1"/>
  <c r="I157" i="4"/>
  <c r="I156" i="4" s="1"/>
  <c r="I155" i="4" s="1"/>
  <c r="I151" i="4" s="1"/>
  <c r="I150" i="4" s="1"/>
  <c r="I149" i="4" s="1"/>
  <c r="I102" i="4"/>
  <c r="I100" i="4" s="1"/>
  <c r="I220" i="2"/>
  <c r="I161" i="2"/>
  <c r="I129" i="2"/>
  <c r="I31" i="1"/>
  <c r="J8" i="2" l="1"/>
  <c r="J19" i="1" s="1"/>
  <c r="I310" i="2"/>
  <c r="I375" i="4"/>
  <c r="I374" i="4" s="1"/>
  <c r="I373" i="4" s="1"/>
  <c r="I323" i="2"/>
  <c r="I309" i="2" s="1"/>
  <c r="I292" i="2"/>
  <c r="I219" i="2"/>
  <c r="I11" i="4"/>
  <c r="J114" i="2"/>
  <c r="I8" i="2"/>
  <c r="I114" i="2" s="1"/>
  <c r="H114" i="2"/>
  <c r="I205" i="4"/>
  <c r="J11" i="4"/>
  <c r="I99" i="4"/>
  <c r="H27" i="4"/>
  <c r="H26" i="4" s="1"/>
  <c r="H25" i="4" s="1"/>
  <c r="H10" i="4" s="1"/>
  <c r="H413" i="4" s="1"/>
  <c r="J225" i="4"/>
  <c r="I39" i="4"/>
  <c r="I225" i="4"/>
  <c r="I51" i="4"/>
  <c r="I121" i="4"/>
  <c r="I120" i="4" s="1"/>
  <c r="J128" i="2"/>
  <c r="J115" i="2" s="1"/>
  <c r="J346" i="2" s="1"/>
  <c r="I33" i="1"/>
  <c r="I154" i="2"/>
  <c r="I21" i="1"/>
  <c r="I34" i="1" s="1"/>
  <c r="H346" i="2"/>
  <c r="J33" i="1"/>
  <c r="I128" i="2" l="1"/>
  <c r="I115" i="2" s="1"/>
  <c r="I346" i="2" s="1"/>
  <c r="H9" i="4"/>
  <c r="I27" i="4"/>
  <c r="I26" i="4" s="1"/>
  <c r="I25" i="4" s="1"/>
  <c r="I10" i="4" s="1"/>
  <c r="J21" i="1"/>
  <c r="J34" i="1" s="1"/>
  <c r="J35" i="1" s="1"/>
  <c r="I23" i="1"/>
  <c r="I35" i="1"/>
  <c r="J23" i="1" l="1"/>
  <c r="J51" i="4"/>
  <c r="J27" i="4" s="1"/>
  <c r="J26" i="4" s="1"/>
  <c r="J25" i="4" s="1"/>
  <c r="J413" i="4" l="1"/>
  <c r="I413" i="4" s="1"/>
  <c r="J10" i="4"/>
  <c r="J9" i="4" s="1"/>
  <c r="I9" i="4" s="1"/>
</calcChain>
</file>

<file path=xl/sharedStrings.xml><?xml version="1.0" encoding="utf-8"?>
<sst xmlns="http://schemas.openxmlformats.org/spreadsheetml/2006/main" count="848" uniqueCount="560">
  <si>
    <t>REPUBLIKA HRVATSKA</t>
  </si>
  <si>
    <t>KRAPINSKO-ZAGORSKA ŽUPANIJA</t>
  </si>
  <si>
    <t>OPĆINA PETROVSKO</t>
  </si>
  <si>
    <t>1. IZMJENU PRORAČUNA OPĆINE PETROVSKO</t>
  </si>
  <si>
    <t>Članak 1.</t>
  </si>
  <si>
    <t>I. OPĆI DIO</t>
  </si>
  <si>
    <t>A. RAČUN PRIHODA I RASHODA</t>
  </si>
  <si>
    <t>Konto</t>
  </si>
  <si>
    <t>Naziv</t>
  </si>
  <si>
    <t>1. IZMJENE I DOPUNE PLANA</t>
  </si>
  <si>
    <t>Prihodi poslovanja</t>
  </si>
  <si>
    <t>Prihodi od prodaje nefinancijske imovine</t>
  </si>
  <si>
    <t>Rashodi poslovanja</t>
  </si>
  <si>
    <t>Rashodi za nabavu nefinancijske imovine</t>
  </si>
  <si>
    <t>Razlika - višak/manjak  ((6+7) - (3+4))</t>
  </si>
  <si>
    <t>B. RAČUN PRIMITAKA I IZDATAKA</t>
  </si>
  <si>
    <t>Primici od financijske imovine i zaduživanja</t>
  </si>
  <si>
    <t>Izdaci za financijsku imovinu i otplate zajmova</t>
  </si>
  <si>
    <t>Neto financiranje (8-5)</t>
  </si>
  <si>
    <t>Ukupno prihodi i primici</t>
  </si>
  <si>
    <t>Ukupno rashodi i izdaci</t>
  </si>
  <si>
    <t>Višak/Manjak + Neto financiranje</t>
  </si>
  <si>
    <t>1. IZMJENE I DOPUNE
A. RAČUN PRIHODA I RASHODA</t>
  </si>
  <si>
    <t>Razred</t>
  </si>
  <si>
    <t>Skupina</t>
  </si>
  <si>
    <t>Pod
skupina</t>
  </si>
  <si>
    <t>Odjeljak</t>
  </si>
  <si>
    <t>Izvor</t>
  </si>
  <si>
    <t>Osn.
Račun</t>
  </si>
  <si>
    <t>Naziv konta</t>
  </si>
  <si>
    <t>povećanje/
smanjenje</t>
  </si>
  <si>
    <t>1. izmjene i dopune</t>
  </si>
  <si>
    <t>PRIHODI POSLOVANJA</t>
  </si>
  <si>
    <t>Prihodi od poreza</t>
  </si>
  <si>
    <t>Porez i prirez na dohodak</t>
  </si>
  <si>
    <t>Porez i prirez na dohodak od nesamostalnog rada</t>
  </si>
  <si>
    <t>Porez i prirez na dohodak -fiskalno izravnanje</t>
  </si>
  <si>
    <t>Porez i prirez na dohodak od samostalnih djelatnosti</t>
  </si>
  <si>
    <t>Porez i prirez na dohodak od obrta i s obrtom izjednačenih djelatnosti, na dohodak od slobodnih zanimanja, na doh. od poljoprivrede i šumarstva i drugih aktivnosti</t>
  </si>
  <si>
    <t>Porez i prirez nak dohodak od obrta i s obrt.izj.dj. i slob. zanimanja - paušal</t>
  </si>
  <si>
    <t>Porez i prirez na dohodak od drugih samostalnih djelatnosti koje se povremeno obavljaju</t>
  </si>
  <si>
    <t>Porez i prirez na dohodak od imovine i imovinskih
prava</t>
  </si>
  <si>
    <t>Porez i prirez na dohodak od imovine i imovinskih prava</t>
  </si>
  <si>
    <t>Porez i prirez na dohodak od iznajmljivanja stanova i soba turistima</t>
  </si>
  <si>
    <t>Porez i prirez po odbitku na dohodak od najamnine i zakupnine</t>
  </si>
  <si>
    <t>Porez i prirez na dohodak od dividendii udj. U dobiti</t>
  </si>
  <si>
    <t>Porez i prirez od dividendi i udjela u dobiti</t>
  </si>
  <si>
    <t>Porez i prirez po odbitku na dohodak od kamata</t>
  </si>
  <si>
    <t>Porezi na dohodak po godišnjoj prijavi</t>
  </si>
  <si>
    <t>Porez i prirez na dohodak po godišnjoj prijavi</t>
  </si>
  <si>
    <t>Povrat poreza i prireza na dohodak po godišnjoj prijavi</t>
  </si>
  <si>
    <t>Porez na imovinu</t>
  </si>
  <si>
    <t>Stalni porezi na nepokretnu imovinu
(zemlju, zgrade, kuće i ostalo)</t>
  </si>
  <si>
    <t>Porez na imovinu-kuće za odmor</t>
  </si>
  <si>
    <t>Porez od korištenja javnih površina</t>
  </si>
  <si>
    <t>Ostali stalni porezi na nepokretnu imovinu</t>
  </si>
  <si>
    <t>Povremeni porezi na imovinu</t>
  </si>
  <si>
    <t>Porez na promet nekretnina</t>
  </si>
  <si>
    <t>Ostali prihodi od poreza</t>
  </si>
  <si>
    <t>Ostali prihodi od poreza koji plaćaju pravne osobe</t>
  </si>
  <si>
    <t>Pomoći iz inozemstva (darovnice) i od subjekata
unutar općeg proračuna</t>
  </si>
  <si>
    <t>43 11 52</t>
  </si>
  <si>
    <t>Pomoći iz proračuna</t>
  </si>
  <si>
    <t>Tekuće pomoći iz proračuna</t>
  </si>
  <si>
    <t>Tekuće pomoći iz državnog proračuna (komp.mjere)</t>
  </si>
  <si>
    <t>Tekuće pomoći iz državnog proračuna (socijalna skrb)</t>
  </si>
  <si>
    <t>Tekuće pomoći iz županijskih proračuna</t>
  </si>
  <si>
    <t>Kapitalne pomoći iz proračuna</t>
  </si>
  <si>
    <t>Kapitalne pomoći iz drž.proračuna- mali projekti</t>
  </si>
  <si>
    <t>Kapitalne pomoći iz drž.proračuna-EU natječaji</t>
  </si>
  <si>
    <t>!!!</t>
  </si>
  <si>
    <t>ISPRAVAN KONTO (ZA pomoći iz ministarstava EU) - veza krivi konto 63423 kojeg u izmjenama treba svesti na 0,00 eur</t>
  </si>
  <si>
    <t>Kapitalne pomoći iz županijskog proračuna</t>
  </si>
  <si>
    <t>54 52</t>
  </si>
  <si>
    <t>Pomoći od izvanproračunskih korisnika</t>
  </si>
  <si>
    <t>Kapitalne pomoći od izvanproračunskih korisnika</t>
  </si>
  <si>
    <t>Kapitalne pomoći od izvanproračunskih fondova</t>
  </si>
  <si>
    <t>POGREŠAN KONTO-Ovaj konto na petoj razini nije propisan računskim planom. Ako je to pomoć iz Fonda za zaštitu okoliša i energ.učink. Onda je za to propisan konto 634250. Znači ovaj konto 634230 svesti na 0,00 i u izmjenama na 634250.</t>
  </si>
  <si>
    <t>Kapitalne pomoći od ostalih izvanprorač. korisnika državnog proračuna</t>
  </si>
  <si>
    <t>npr. Hrvatske vode, Fond za zaštitu okoliša i energ.učinkovitost, Hrvatske ceste d.o.o., Hrvatske autoceste d.o.o., HZZ, HZMO, HZZO</t>
  </si>
  <si>
    <t>Kapitalne pomoći od ostalih izvanprorač. korisnika županijskih, gradskih i općinskih proračuna</t>
  </si>
  <si>
    <t xml:space="preserve">npr. Županijske uprave za ceste/Uprave za ceste </t>
  </si>
  <si>
    <t>Prihodi od imovine</t>
  </si>
  <si>
    <t>Prihodi od financijske imovine</t>
  </si>
  <si>
    <t>Kamate na oročena sredstva i depozite po viđenju</t>
  </si>
  <si>
    <t>Kamate na depozite po viđenju</t>
  </si>
  <si>
    <t>11 42 43</t>
  </si>
  <si>
    <t>Prihodi od nefinancijske imovine</t>
  </si>
  <si>
    <t>Naknade za koncesije</t>
  </si>
  <si>
    <t>Naknada za koncesije dimnjačarska djelatnost</t>
  </si>
  <si>
    <t>Naknada za koncesiju -ostale naknade</t>
  </si>
  <si>
    <t>Prihodi od zakupa i iznajmljivanja imovine</t>
  </si>
  <si>
    <t>Prihodi od zakupa posl.subj.-Frizerski salon "Mirjana"</t>
  </si>
  <si>
    <t>Prihod od zakupa poslovnih prostora-Cvjećarnica Latica</t>
  </si>
  <si>
    <t>Prihodi od zakupa posl.subj.-prostor mrtvačnice</t>
  </si>
  <si>
    <t>Naknade za korištenje nefinancijske imovine</t>
  </si>
  <si>
    <t>Ostale naknade za korištenje nefinancijske imovine-HAKOM</t>
  </si>
  <si>
    <t>Ostali prihodi od nefinancijske imovine</t>
  </si>
  <si>
    <t>Ostali prihodi od nefinancijske imovine - legalizacija</t>
  </si>
  <si>
    <t>U bilanci ovaj konto je imao naziv Ostali prihodi od nefinancijske imovine - zadržavanje zgrada (Vi odlućite da li da i ovdje i u izvršenju budu naziv kao u bilanci ili zadržavate "legalizacija")</t>
  </si>
  <si>
    <t>Prihodi od upravnih i administrativnih pristojbi, pristojbi po posebnim propisima i naknada</t>
  </si>
  <si>
    <t>Upravne i administrativne pristojbe</t>
  </si>
  <si>
    <t>Županijske, gradske i općinske pristojbe i naknade</t>
  </si>
  <si>
    <t>Ostale naknade utvrđene Županijskom Odlukom</t>
  </si>
  <si>
    <t>Godišnja naknada za groblje</t>
  </si>
  <si>
    <t>Prihod od prodaje grobnih mjesta</t>
  </si>
  <si>
    <t>Prihod od ukopa</t>
  </si>
  <si>
    <t>Ostale upravne pristojbe i naknade</t>
  </si>
  <si>
    <t>Prihodi od prodaje državnih biljega</t>
  </si>
  <si>
    <t>43 11</t>
  </si>
  <si>
    <t>Prihodi po posebnim propisima</t>
  </si>
  <si>
    <t>Prihodi vodnog gospodarstva</t>
  </si>
  <si>
    <t>Vodni doprinos</t>
  </si>
  <si>
    <t>Doprinosi za šume</t>
  </si>
  <si>
    <t>Ostali nespomenuti prihodi</t>
  </si>
  <si>
    <t>Sufinanciranje cijene usluge - A. Puh – Stomatološka ordinacija</t>
  </si>
  <si>
    <t>Sufinanciranje cijene usluge - A. Puh - Dom zdravlja Krapina</t>
  </si>
  <si>
    <t>Ostali nespom.prihodi za posebne namjene</t>
  </si>
  <si>
    <t>Ostali nespomenuti prihodi po posebnim propisima</t>
  </si>
  <si>
    <t>Komunalni doprinosi i naknade</t>
  </si>
  <si>
    <t>Komunalni doprinosi</t>
  </si>
  <si>
    <t>Komunalne naknade</t>
  </si>
  <si>
    <t>Prihodi od prodaje proizvoda i robe te pruženih usluga i prihodi od donacija</t>
  </si>
  <si>
    <t>Donacije od pravnih i fizičkih osoba izvan općeg proračuna</t>
  </si>
  <si>
    <t>Tekuće donacije</t>
  </si>
  <si>
    <t>Tekuće donacije ostalih subjekata izvan općeg proračuna</t>
  </si>
  <si>
    <t>Ostali prihodi</t>
  </si>
  <si>
    <t>Prihodi od prodaje neproizvedene dugotrajne imovine</t>
  </si>
  <si>
    <t>Prihodi od prodaje materijalne imovine-prirodnih bogatstva</t>
  </si>
  <si>
    <t>Zemljište</t>
  </si>
  <si>
    <t>Ostala zemljišta</t>
  </si>
  <si>
    <t>Prihodi od prodaje proizvedene dugotrajne imovine</t>
  </si>
  <si>
    <t>Prihodi od prodaje građevinskih objekata</t>
  </si>
  <si>
    <t>Stambeni objekti</t>
  </si>
  <si>
    <t>Ostali stambeni objekti</t>
  </si>
  <si>
    <t>UKUPNO PRIHODI (razredi 6 + 7):</t>
  </si>
  <si>
    <t>RASHODI POSLOVANJA</t>
  </si>
  <si>
    <t>Rashodi za zaposlene</t>
  </si>
  <si>
    <t>Plaće (Bruto)</t>
  </si>
  <si>
    <t>Plaće za redovan rad</t>
  </si>
  <si>
    <t>Plaće za zaposlene</t>
  </si>
  <si>
    <t>Plaće javni radovi</t>
  </si>
  <si>
    <t>Ostali rashodi za zaposlene</t>
  </si>
  <si>
    <t>Naknade za bolest, invalidnost i smrtni slučaj</t>
  </si>
  <si>
    <t>Doprinosi na plaće</t>
  </si>
  <si>
    <t>Doprinosi za obvezno zdravstveno osiguranje</t>
  </si>
  <si>
    <t>Doprinosi za obavezno zdravstveno osiguranje</t>
  </si>
  <si>
    <t>Doprinosi za obavezno zdravstveno osiguranje-javni radovi</t>
  </si>
  <si>
    <t>Materijalni rashodi</t>
  </si>
  <si>
    <t>Službena putovanja</t>
  </si>
  <si>
    <t>Dnevnice za službeni put u zemlji</t>
  </si>
  <si>
    <t>Naknade za prijevoz na službenom putu u zemlji</t>
  </si>
  <si>
    <t>Ostali rashodi za službena putovanja</t>
  </si>
  <si>
    <t>Naknade za prijevoz, za rad na terenu
i odvojeni život</t>
  </si>
  <si>
    <t>Naknade za prijevoz na posao i s posla</t>
  </si>
  <si>
    <t>Naknada za prijevoz na posao i sa posla-javni radovi</t>
  </si>
  <si>
    <t>Stručno usavršavanje zaposlenika</t>
  </si>
  <si>
    <t>Seminari, savjetovanja i simpozij</t>
  </si>
  <si>
    <t>Tečajevi i stručni ispiti-pripravnici</t>
  </si>
  <si>
    <t>Rashodi za materijal i energiju</t>
  </si>
  <si>
    <t>Uredski materijal i ostali materijalni rashodi</t>
  </si>
  <si>
    <t>Uredski materijal</t>
  </si>
  <si>
    <t>Literatura</t>
  </si>
  <si>
    <t>Materijal i sredstva za čišćenje i održavanje</t>
  </si>
  <si>
    <t>Ostali materijal za potrebe redovnog poslovanja
(baterije, ključevi i sl.)</t>
  </si>
  <si>
    <t>Energija</t>
  </si>
  <si>
    <t>Električna energija</t>
  </si>
  <si>
    <t>Javna rasvjeta</t>
  </si>
  <si>
    <t>Održavanje javne rasvjete i Božićna rasvjeta</t>
  </si>
  <si>
    <t>Plin</t>
  </si>
  <si>
    <t>Benzin i ostala opr. i pribor za javne radove
(rad za opće dobro)</t>
  </si>
  <si>
    <t>Sitni inventar</t>
  </si>
  <si>
    <t>Rashodi za usluge</t>
  </si>
  <si>
    <t>Usluge telefona, pošte i prijevoza</t>
  </si>
  <si>
    <t>Usluge telefona, telefaksa</t>
  </si>
  <si>
    <t>Usluge interneta - Bisnode i WFI-4</t>
  </si>
  <si>
    <t>Širokopojasni internet</t>
  </si>
  <si>
    <t>Poštarina (pisma, tiskanice i sl.)</t>
  </si>
  <si>
    <t>Ostale usluge za komunikaciju i prijevoz</t>
  </si>
  <si>
    <t>Usluge tekućeg i investicijskog održavanja</t>
  </si>
  <si>
    <t>Usluge tekućeg i investicijskog održavanja građev. objekata</t>
  </si>
  <si>
    <t>Obilježavanje nerazvrstanih cesta prometnim znakovima i putokazima</t>
  </si>
  <si>
    <t>Izdaci za održavanje groblja</t>
  </si>
  <si>
    <t>Izdaci za usluge ukopa na groblju</t>
  </si>
  <si>
    <t>Usluge tek. i invest. održavanja postrojenja i opreme</t>
  </si>
  <si>
    <t>Ostale usluge tekućeg i inv.održavanja (nerazvrstane ceste)</t>
  </si>
  <si>
    <t>Saniranje udarnih rupa na nerazvrstanim cestama</t>
  </si>
  <si>
    <t>Saniranje klizišta na nerazvrstanim cestama -Gred, Sved. i Pod.</t>
  </si>
  <si>
    <t>Nogostup Stara Ves</t>
  </si>
  <si>
    <t>Sanacija mostova - Svedruža</t>
  </si>
  <si>
    <t xml:space="preserve">Dječja igrališta </t>
  </si>
  <si>
    <t>Saniranje odvodnih kanala</t>
  </si>
  <si>
    <t>Saniranje deponija</t>
  </si>
  <si>
    <t>Saniranje septičke Društveni dom i općinska zgrada</t>
  </si>
  <si>
    <t>Koševi i sprave OŠ, igralište PŠ</t>
  </si>
  <si>
    <t>Usluge promidžbe i informiranja</t>
  </si>
  <si>
    <t>Elektronski mediji</t>
  </si>
  <si>
    <t>Tisak-službeni glasnik (objave)</t>
  </si>
  <si>
    <t>Promidžba recikliranje i odvajanje otpada</t>
  </si>
  <si>
    <t>Komunalne usluge</t>
  </si>
  <si>
    <t>Opskrba vodom</t>
  </si>
  <si>
    <t>Iznošenje i odvoz smeća</t>
  </si>
  <si>
    <t>Odvoz otpada kontejnerom</t>
  </si>
  <si>
    <t>Zbrinjavanje pelena</t>
  </si>
  <si>
    <t>Stambena pričuva</t>
  </si>
  <si>
    <t>Ostale komunalne usluge</t>
  </si>
  <si>
    <t>Zbrinjavanje otpadne staklene ambalaže</t>
  </si>
  <si>
    <t>Zbrinjavanje plastične ambalaže-lampioni</t>
  </si>
  <si>
    <t>Zimsko održavanje cesta</t>
  </si>
  <si>
    <t>Zdravstvene i veterinarske usluge</t>
  </si>
  <si>
    <t>Veterinarske usluge - higijeničarska služba</t>
  </si>
  <si>
    <t>Deratizacija</t>
  </si>
  <si>
    <t>Sklonište za domaće životinje</t>
  </si>
  <si>
    <t>Laboratorijske usluge - ispitivanje zdrav.isprav.vode</t>
  </si>
  <si>
    <t>Intelektualne i osobne usluge</t>
  </si>
  <si>
    <t>Autorski honorar</t>
  </si>
  <si>
    <t>Ugovor o djelu</t>
  </si>
  <si>
    <t>Usluge odvjetnika i pravnog savjetovanja</t>
  </si>
  <si>
    <t>Geodetsko-katastarske usluge</t>
  </si>
  <si>
    <t>Ostale intelektualne usluge-rač.usl.</t>
  </si>
  <si>
    <t>Ostale intelektualne usluge za potrebe CZ</t>
  </si>
  <si>
    <t>Ostale intelektualne usluge-LAG Zeleni bregi</t>
  </si>
  <si>
    <t>Kolzuntantske usluge</t>
  </si>
  <si>
    <t>Izrada strategije i plan upravljanja imovinom</t>
  </si>
  <si>
    <t>Izrada strategije pametne Općine</t>
  </si>
  <si>
    <t>Računalne usluge</t>
  </si>
  <si>
    <t>Ostale računalne usluge</t>
  </si>
  <si>
    <t>Održavanje programskih paketa</t>
  </si>
  <si>
    <t>Ostale usluge</t>
  </si>
  <si>
    <t>Uređenje prostora</t>
  </si>
  <si>
    <t>Uramljivanje slika i slik.materijal-lik.kolonija</t>
  </si>
  <si>
    <t>Usluga čuvanja arhivske građe</t>
  </si>
  <si>
    <t>Naplata usluge prih.od poreza-Porezna uprava</t>
  </si>
  <si>
    <t>Naknada ostalih troškova</t>
  </si>
  <si>
    <t>Naknada ostalih troškova osobama izvan radnog odnosa</t>
  </si>
  <si>
    <t xml:space="preserve">Naknada ostalih troškova - vježbenici </t>
  </si>
  <si>
    <t>Ostali nespomenuti rashodi poslovanja</t>
  </si>
  <si>
    <t>Naknade za rad predstavničkih i izvršnih tijela,
povjerenstva i slično</t>
  </si>
  <si>
    <t>Naknade članovima predstavničkih i izvršnih tijela
i upravnih vijeća</t>
  </si>
  <si>
    <t>Naknade članovima povjerenstva-izbori</t>
  </si>
  <si>
    <t>Premije osiguranja</t>
  </si>
  <si>
    <t>Premije osiguranja ostale imovina</t>
  </si>
  <si>
    <t>Premije osiguranja zaposlenih</t>
  </si>
  <si>
    <t>Reprezentacija</t>
  </si>
  <si>
    <t>Izdaci za obilježavanje prigodnih datuma - Dan općine</t>
  </si>
  <si>
    <t>Pristojbe i naknade</t>
  </si>
  <si>
    <t>Sudske pristojbe</t>
  </si>
  <si>
    <t>Javnobilježničke pristojbe</t>
  </si>
  <si>
    <t>Slivna vodna naknada</t>
  </si>
  <si>
    <t>Financijski rashodi</t>
  </si>
  <si>
    <t>Kamate za primljene kredite i zajmove</t>
  </si>
  <si>
    <t>Kamate za primljene kredite i zajmove od kreditnih
i ostalih financijskih institucija izvan javnog sektora</t>
  </si>
  <si>
    <t>Kamate za primljene zajmove od tuzemnih banaka i ostalih fin. Institucija izvan javnog sektora</t>
  </si>
  <si>
    <t>Ostali financijski rashodi</t>
  </si>
  <si>
    <t>Bankarske usluge i usluge platnog prometa</t>
  </si>
  <si>
    <t>Usluge banaka</t>
  </si>
  <si>
    <t>Zatezne kamate</t>
  </si>
  <si>
    <t>Zatezne kamate iz posl.odnosa i dr.</t>
  </si>
  <si>
    <t>Ostali nespomenuti financijski rashodi</t>
  </si>
  <si>
    <t>Subvencije</t>
  </si>
  <si>
    <t>Subvencije trgovačkim društvima, poljoprivrednicima i
obrtnicima izvan javnog sektora</t>
  </si>
  <si>
    <t>Subvencije poljoprivrednicima i obrtnicima</t>
  </si>
  <si>
    <t>Subvencije u poljoprivredi za umjetno oplođivanje
krava i junica</t>
  </si>
  <si>
    <t>Subvencije veterinarskog punkta</t>
  </si>
  <si>
    <t>Subvencije u poljoprivredi – kamate i potpore</t>
  </si>
  <si>
    <t>Izobrazba za uporabu pesticida</t>
  </si>
  <si>
    <t>Pomoći dane u inozemstvo i unutar općeg proračuna</t>
  </si>
  <si>
    <t>Pomoći unutar općeg proračuna</t>
  </si>
  <si>
    <t>Tekuće pomoći unutar općeg proračuna</t>
  </si>
  <si>
    <t>Tekuće pomoći županijskim proračunima- OŠ Petrovsko, kuhinja</t>
  </si>
  <si>
    <t>OŠ Petrovsko-plivanje,škola u prirodi</t>
  </si>
  <si>
    <t>OŠ Petrovsko-prijevoz van pedagoškog standarda</t>
  </si>
  <si>
    <t>OŠ Petrovsko-pametne ploče</t>
  </si>
  <si>
    <t>O.Š.Petrovsko-zelena zastava</t>
  </si>
  <si>
    <t>Tekuća pomoć KZŽ-sufinanciranje pomoćnika u nastavi</t>
  </si>
  <si>
    <t>NOVI KONTO (veza pogrešno planirano na 343494)</t>
  </si>
  <si>
    <t>Tekuće pomoći gradskim proračunima -  za program "Pomoć u kući"</t>
  </si>
  <si>
    <t>Sredstva za rad Male škole</t>
  </si>
  <si>
    <t>Sredstva za boravak djece u dječjim vrtićima</t>
  </si>
  <si>
    <t>Crveni križ - 0,7% zakonske obaveze</t>
  </si>
  <si>
    <t>Tekuća pomoć gradskim proračunima-sufinanciranje logopeda</t>
  </si>
  <si>
    <t>NOVI KONTO (veza pogrešno planirano na 343493)</t>
  </si>
  <si>
    <t>Tekuća pomoć općinskim proračunima-sufinanciranje komunalnog redara</t>
  </si>
  <si>
    <t>NOVI KONTO (veza pogrešno planirano na 343491)</t>
  </si>
  <si>
    <t>Tekuća pomoć općinskim proračunima-sufinanciranje poljoprivrednog redara</t>
  </si>
  <si>
    <t>NOVI KONTO (veza pogrešno planirano na 343492)</t>
  </si>
  <si>
    <t>HGSS</t>
  </si>
  <si>
    <t>Vatrogasna zajednica KZŽ</t>
  </si>
  <si>
    <t>Javna vatrogasna postrojba</t>
  </si>
  <si>
    <t>Civilna zaštita</t>
  </si>
  <si>
    <t>Kapitalne pomoći unutar općeg proračuna</t>
  </si>
  <si>
    <t>Kapitalne pomoći županijskim proračunima-GORJAK</t>
  </si>
  <si>
    <t>Kapitalne pomoći ostalim izvanproračunskim korisnicima državnog proračuna-FZZOEU</t>
  </si>
  <si>
    <t>Naknade građanima i kućanstvima na temelju
osiguranja i druge naknade</t>
  </si>
  <si>
    <t>Ostale naknade građanima i kućanstvima iz proračuna</t>
  </si>
  <si>
    <t>Naknade građanima i kućanstvima u novcu</t>
  </si>
  <si>
    <t>Pomoć obiteljima i kućanstvima</t>
  </si>
  <si>
    <t>Pomoć socijalno ugroženim - za ogrjev</t>
  </si>
  <si>
    <t>Pomoć za ljetovanje siromašnih učenika</t>
  </si>
  <si>
    <t>Pomoć za novorođenčad</t>
  </si>
  <si>
    <t>Pomoć za kupnju knjiga</t>
  </si>
  <si>
    <t>Jednokratna pomoć-nezaposleni</t>
  </si>
  <si>
    <t>Jednokratna pomoć-umirovljenici</t>
  </si>
  <si>
    <t>Stipendije i školarine</t>
  </si>
  <si>
    <t>Sufinanciranje učeničkih i studentskih domova</t>
  </si>
  <si>
    <t>Naknade građanima i kućanstvima u naravi</t>
  </si>
  <si>
    <t>Sufinanciranje prijevoza srednjoškolaca</t>
  </si>
  <si>
    <t>Ostali rashodi</t>
  </si>
  <si>
    <t>Tekuće donacije u novcu</t>
  </si>
  <si>
    <t>Tekuće donacije u novcu-kultura</t>
  </si>
  <si>
    <t>Tekuće donacije u novcu-rekreacija</t>
  </si>
  <si>
    <t>Tekuće donacije u novcu-ostale udruge</t>
  </si>
  <si>
    <t>Tekuće donacije udrugama - DVD</t>
  </si>
  <si>
    <t>Tekuće donacije političkim strankama</t>
  </si>
  <si>
    <t>Proslava Zahvalnica i Župe Petrovsko</t>
  </si>
  <si>
    <t>Tekuće donacije građanima i kućanstvima - participativni proračun za djecu i mlade</t>
  </si>
  <si>
    <t>NOVI KONTO - (veza pogrešno planirano na 343495)</t>
  </si>
  <si>
    <t>Kapitalne donacije</t>
  </si>
  <si>
    <t>Kapitalne donacije neprofitnim organizacijama</t>
  </si>
  <si>
    <t>Kapitalane donacije humanitarnim organizacijama - Crveni križ sufinanciranje otplate kredita</t>
  </si>
  <si>
    <t>Kapitalne pomoći</t>
  </si>
  <si>
    <t>Kapitalne pomoći trgovačkim društvima u javnom sektoru</t>
  </si>
  <si>
    <t>HEP-rekonstrukcija niskonaponske mreže-kabel</t>
  </si>
  <si>
    <t>RASHODI ZA NABAVU NEFINANCIJSKE IMOVINE</t>
  </si>
  <si>
    <t>Rashodi za nabavu neproizvedene dugotrajne imovine</t>
  </si>
  <si>
    <t>Materijalna imovina</t>
  </si>
  <si>
    <t>Nematerijalna imovina</t>
  </si>
  <si>
    <t>Ulaganjeu tuđu imovinu tadi prava korištenja</t>
  </si>
  <si>
    <t>Školska sportska dvorana</t>
  </si>
  <si>
    <t>Dom u Štuparju</t>
  </si>
  <si>
    <t>Društveni dom Petrovsko</t>
  </si>
  <si>
    <t>Lovački dom</t>
  </si>
  <si>
    <t>Ostala nematerijalna imovina</t>
  </si>
  <si>
    <t>Prostorni plan</t>
  </si>
  <si>
    <t>Katastar nerazvrstanih cesta</t>
  </si>
  <si>
    <t>Rashodi za nabavu proizvedene dugotrajne imovine</t>
  </si>
  <si>
    <t>Građevinski objekti</t>
  </si>
  <si>
    <t>Poslovni objekti</t>
  </si>
  <si>
    <t>Ceste, željeznice i ostali prometni objekti</t>
  </si>
  <si>
    <t>Ceste-EU natječaji</t>
  </si>
  <si>
    <t>Asfaltiranje nerazvrstanih cesta</t>
  </si>
  <si>
    <t>Ostali građevinski objekti</t>
  </si>
  <si>
    <t>Kanalizacija i odvodnja</t>
  </si>
  <si>
    <t>Izgradnja javne rasvjete</t>
  </si>
  <si>
    <t>Ostali građevinski objekti - projektna dokumentacija</t>
  </si>
  <si>
    <t>Parkiralište kod groblja</t>
  </si>
  <si>
    <t>Proširenje groblja i obodna staza</t>
  </si>
  <si>
    <t>Postrojenja i oprema</t>
  </si>
  <si>
    <t>Uredska oprema i namještaj</t>
  </si>
  <si>
    <t>Računala i računalna oprema</t>
  </si>
  <si>
    <t>Ostala uredska oprema</t>
  </si>
  <si>
    <t>Uređaji, strojevi i oprema za ostale namjene</t>
  </si>
  <si>
    <t>Uređaji</t>
  </si>
  <si>
    <t>Oprema</t>
  </si>
  <si>
    <t>Nematerijalna proizvedena imovina</t>
  </si>
  <si>
    <t>Ulaganja u računalne programe</t>
  </si>
  <si>
    <t>SVEUKUPNO RASHODI (razredi 3 + 4):</t>
  </si>
  <si>
    <t>1. IZMJENE I DOPUNE
B. RAČUN PRIMITAKA I IZDATAKA</t>
  </si>
  <si>
    <t>1. izmjene
i dopune</t>
  </si>
  <si>
    <t>PRIMICI OD  FINANCIJSKE IMOVINE 
I ZADUŽIVANJA</t>
  </si>
  <si>
    <t>Primici od zaduživanja</t>
  </si>
  <si>
    <t>Primljeni zajmovi od drugih razina vlasti</t>
  </si>
  <si>
    <t>Primljeni zajmovi od državnog proračuna</t>
  </si>
  <si>
    <t>Primljeni krediti od državnog proračuna- beskamatni kratkoročni</t>
  </si>
  <si>
    <t>UKUPNO PRIMICI</t>
  </si>
  <si>
    <t>IZDACI ZA FINANCIJSKU IMOVINU I OTPLATE ZAJMOVA</t>
  </si>
  <si>
    <t>Izdaci za otplatu glavnice primljenih kredita i zajmova</t>
  </si>
  <si>
    <t>Otplata glavnice primljenih zajmova od drugih razina vlasti</t>
  </si>
  <si>
    <t>Otplata glavnice primljenih zajmova od državnog proračuna</t>
  </si>
  <si>
    <t>Otplata glavnice primljenih zajmova od državnog proračuna - kratkoročnih</t>
  </si>
  <si>
    <t>Otplata glavnice primljenih zajmova od državnog proračuna - dugoročnih</t>
  </si>
  <si>
    <t>UKUPNO IZDACI</t>
  </si>
  <si>
    <t>Ekonomska klasifikacija</t>
  </si>
  <si>
    <t>RAZDJEL 01 - ZAKONODAVNA I IZVRŠNA TIJELA</t>
  </si>
  <si>
    <t>01 - ZAKONODAVNA I IZVRŠNA TIJELA</t>
  </si>
  <si>
    <t>PROGRAM 001 - REDOVNI IZDACI POSLOVANJA</t>
  </si>
  <si>
    <t>001A001 - PLAĆE I NAKNADE</t>
  </si>
  <si>
    <t>Doprinosi za obvezno zdravstveno osig.</t>
  </si>
  <si>
    <t>Doprinosi za obavezno zdrav. osiguranje</t>
  </si>
  <si>
    <t>Doprinosi za ob. zdrav. os.-javni radovi</t>
  </si>
  <si>
    <t>001A002 - MATERIJALNI RASHODI</t>
  </si>
  <si>
    <t>Usluge tekućeg i investicijskog održav.</t>
  </si>
  <si>
    <t>Da li bi ovo trebalo ići pod pogram 006 ???</t>
  </si>
  <si>
    <t>Naknada ostalih troškova-struč.osposob.</t>
  </si>
  <si>
    <t>Naknade za rad predstavničkih i izvršnih tijela, povjerenstva i slično</t>
  </si>
  <si>
    <t>001A003 - NABAVA NEFINANCIJSKE IMOVINE</t>
  </si>
  <si>
    <t>RASHODI ZA NABAVU NEFINANCIJSKE
IMOVINE</t>
  </si>
  <si>
    <t>Da li dobar program???</t>
  </si>
  <si>
    <t>Uređaji, strojevi i oprema za ostale
namjene</t>
  </si>
  <si>
    <t>001A004 DONACIJA POLITIČKIM STRANKAMA</t>
  </si>
  <si>
    <t>001A005 FINANCIJSKI RASHODI</t>
  </si>
  <si>
    <t>Kamate za primljene kredite i zajmove od kreditnih i ostalih financijskih institucija izvan javnog sektora</t>
  </si>
  <si>
    <t>Bankarske usluge i usluge plat. prometa</t>
  </si>
  <si>
    <t>PROGRAM 002     JAVNI RED I SIGURNOST</t>
  </si>
  <si>
    <t>002A001  DVD PETROVSKO</t>
  </si>
  <si>
    <t>Pomoći dane u inozemstvo i unutar
općeg proračuna</t>
  </si>
  <si>
    <t>PROGRAM 003 EKONOSMKI POSLOVI</t>
  </si>
  <si>
    <t>003A001 KAPITALNA POTPORA - POTICAJ U GOSPODARSTVU</t>
  </si>
  <si>
    <t>Pomoći dane u inozemstvo i unutar općeg
proračuna</t>
  </si>
  <si>
    <t>003A002 IZDACI ZA OTPLATU GLAVNICE PRIMLJENIH ZAJMOVA</t>
  </si>
  <si>
    <t>IZDACI ZA FINANCIJSKU IMOVINU I
OTPLATE ZAJMOVA</t>
  </si>
  <si>
    <t>Izdaci za otplatu glavnice primljenih
kredita i zajmova</t>
  </si>
  <si>
    <t>Otplata glavnice primljenih kredita i zajmova od kredit. i ostalih financijskih institucija izvan javnog sektora</t>
  </si>
  <si>
    <t>Otplata glavnice primljenih kredita od
tuzemnih kred.instit.izvan javnog sektora</t>
  </si>
  <si>
    <t>003A003 ELEMENTARNE NEPOGODE I SUBVENCIJE</t>
  </si>
  <si>
    <t>Subvencije poljoprivrednicima i
obrtnicima</t>
  </si>
  <si>
    <t>PROGRAM 004 ZAŠTITA OKOLIŠA</t>
  </si>
  <si>
    <t>004A001 UREĐENJE ZELENIH POVRŠINA I ODVOZ SMEĆA</t>
  </si>
  <si>
    <t>004A002 HIGIJENIČARSKA SLUŽBA</t>
  </si>
  <si>
    <t>PROGRAM 005   USLUGE UNAPREĐENJA STANOVANJA I ZAJEDNICE</t>
  </si>
  <si>
    <t>005A001 JAVNA RASJVETA</t>
  </si>
  <si>
    <t>Rashodi za nabavu proizvedene
dugotrajne imovine</t>
  </si>
  <si>
    <t>005A002 GROBLJE</t>
  </si>
  <si>
    <t>Usluge tekućeg i investic. održavanja</t>
  </si>
  <si>
    <t>005A003  VODOOPSKRBA</t>
  </si>
  <si>
    <t>005A004  KOMUNALNI REDAR</t>
  </si>
  <si>
    <t>005A005  PROSTORNI PLAN</t>
  </si>
  <si>
    <t>Rashodi za nabavu neproizvedene
dugotrajne imovine</t>
  </si>
  <si>
    <t>PROGRAM 006   SANACIJA NERAZVRSTANIH CESTA</t>
  </si>
  <si>
    <t>006A001  ODRŽAVANJE NERAZVRSTANIH CESTA</t>
  </si>
  <si>
    <t>Ceste, željeznice i ostali prom. objekti</t>
  </si>
  <si>
    <t>006A002 ASFALTIRANJE NERAZVRSTANIH CESTA</t>
  </si>
  <si>
    <t>PROGRAM 007 REKREACIJA, KULTURA I RELIGIJA</t>
  </si>
  <si>
    <t>007A001 REKREACIJA</t>
  </si>
  <si>
    <t>Ulaganje u tuđu imovinu radi prava koriš.</t>
  </si>
  <si>
    <t>007A002 KULTURA</t>
  </si>
  <si>
    <t>007A003 RELIGIJA</t>
  </si>
  <si>
    <t>PROGRAM 008   OBRAZOVANJE</t>
  </si>
  <si>
    <t>008A001  DONACIJA ZA BORAVAK DJECE U DJEČJIM VRTIĆIMA</t>
  </si>
  <si>
    <t>008A002  SREDSTVA ZA RAD MALE ŠKOLE</t>
  </si>
  <si>
    <t>008A003  OBRAZOVANJE DJECE, UČENIKA, STUDENATA I ODRASLIH</t>
  </si>
  <si>
    <t>Ostale naknade građanima i kućanstvima
iz proračuna</t>
  </si>
  <si>
    <t>Naknade građanima i kućanstvima
u naravi</t>
  </si>
  <si>
    <t>008A004  OBRAZOVANJE KADROVA UČENIKA I STUDENATA</t>
  </si>
  <si>
    <t>Naknade građanima i kućanstvima
u novcu</t>
  </si>
  <si>
    <t>PROGRAM 009  SOCIJALNA ZAŠTITA</t>
  </si>
  <si>
    <t>009A001  SOCIJALNE POMOĆI I ZAŠTITA</t>
  </si>
  <si>
    <t>009A002  DONACIJE UDRUGAMA</t>
  </si>
  <si>
    <t>PRIJELAZNE I ZAKLJUČNE ODREDBE:</t>
  </si>
  <si>
    <t>PREDSJEDNIK OPĆINSKOG VIJEĆA</t>
  </si>
  <si>
    <t xml:space="preserve">           OPĆINE PETROVSKO</t>
  </si>
  <si>
    <t xml:space="preserve">   Željko Vučilovski,bacc.ing.tehn.inf.</t>
  </si>
  <si>
    <t>OPĆINSKO VIJEĆE</t>
  </si>
  <si>
    <t>1. IZMJENU PLANA RAZVOJNOG PROGRAMA</t>
  </si>
  <si>
    <t>KAPITALNA ULAGANJA:</t>
  </si>
  <si>
    <t>Red.br.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</si>
  <si>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</si>
  <si>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</si>
  <si>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</si>
  <si>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</si>
  <si>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</si>
  <si>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</si>
  <si>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</si>
  <si>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</si>
  <si>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</si>
  <si>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</si>
  <si>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</si>
  <si>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</si>
  <si>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</si>
  <si>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</si>
  <si>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</si>
  <si>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U K U P N O :</t>
  </si>
  <si>
    <t>II.</t>
  </si>
  <si>
    <t>OPĆINE PETROVSKO</t>
  </si>
  <si>
    <t xml:space="preserve">                          OPĆINSKO VIJEĆE</t>
  </si>
  <si>
    <t>Članak 2.</t>
  </si>
  <si>
    <t xml:space="preserve">1.izmjene </t>
  </si>
  <si>
    <t>Tekuća donacija - Planinarsko društvo Brezovica</t>
  </si>
  <si>
    <t>Tekuća donacija udruga NK Petrovsko</t>
  </si>
  <si>
    <t>Tekuća donacija - Lovačko društvo</t>
  </si>
  <si>
    <t>Tekuća donacija udrugama "Gmajna" Štuparje</t>
  </si>
  <si>
    <t>Tekuća donacija udrugama "Petrovska pištola"</t>
  </si>
  <si>
    <t>Tekuća donacija udrugama – Svedruža</t>
  </si>
  <si>
    <t>Tekuća donacija udrugama - Stara Ves</t>
  </si>
  <si>
    <t>Tekuća donacija -udruga mještana Gredenec</t>
  </si>
  <si>
    <t>Tekuća donacija udrugama - Preseka zapad</t>
  </si>
  <si>
    <t>UKUPNO:</t>
  </si>
  <si>
    <t>Članak 3.</t>
  </si>
  <si>
    <t xml:space="preserve">         Željko Vučilovski,bacc.ing.tehn.inf.</t>
  </si>
  <si>
    <t xml:space="preserve">                     OPĆINSKO VIJEĆE</t>
  </si>
  <si>
    <t>I.</t>
  </si>
  <si>
    <t>Oblici socijalne pomoći:</t>
  </si>
  <si>
    <t>1.Izmjene i dopune</t>
  </si>
  <si>
    <t>Tekuće pomoći-"Pomoć u kući"</t>
  </si>
  <si>
    <t>Boravak djece u dj. Vrtićima</t>
  </si>
  <si>
    <t>III.</t>
  </si>
  <si>
    <t xml:space="preserve">                PREDSJEDNIK OPĆINSKOG VIJEĆA </t>
  </si>
  <si>
    <t xml:space="preserve">                                  OPĆINE PETROVSKO</t>
  </si>
  <si>
    <t>Željko Vučilovski,bacc.ing.tehn.inf.</t>
  </si>
  <si>
    <t>KUD "KAJ" Petrovsko</t>
  </si>
  <si>
    <t>Općinska limena glazba "Špoljari"</t>
  </si>
  <si>
    <t>Tekuća donacija -društvo Naša djeca</t>
  </si>
  <si>
    <t>U k u p n o :</t>
  </si>
  <si>
    <r>
      <rPr>
        <sz val="11"/>
        <rFont val="Arial"/>
        <charset val="238"/>
      </rPr>
      <t xml:space="preserve">        </t>
    </r>
    <r>
      <rPr>
        <b/>
        <sz val="11"/>
        <rFont val="Arial"/>
        <charset val="238"/>
      </rPr>
      <t>Članak 3.</t>
    </r>
  </si>
  <si>
    <t xml:space="preserve">                 OPĆINE PETROVSKO</t>
  </si>
  <si>
    <t>Zemljište za vodospreme visoke zone i parkiralište</t>
  </si>
  <si>
    <t>Puhački orkestar Petrovsko ŠPOLJARI</t>
  </si>
  <si>
    <t>Udruga KAJ Petrovsko</t>
  </si>
  <si>
    <t>DND Petrovsko</t>
  </si>
  <si>
    <t>Udruga mještana Gredenec</t>
  </si>
  <si>
    <t>Lovačko društvo Fazan Petrovsko</t>
  </si>
  <si>
    <t>Kuburaško društvo Petrovska pištola</t>
  </si>
  <si>
    <t>Udruga Preseka zapad</t>
  </si>
  <si>
    <t>NK Petrovsko</t>
  </si>
  <si>
    <t>Memorijal Podgajski</t>
  </si>
  <si>
    <t>Udruga umirovljenika Krapina</t>
  </si>
  <si>
    <t>Udruga veterana domovinskog rata KZŽ</t>
  </si>
  <si>
    <t>Udruga HVIDRA Krapina</t>
  </si>
  <si>
    <t>Počasni Bleiburški vod</t>
  </si>
  <si>
    <t>Društvo osoba oštečena sluha</t>
  </si>
  <si>
    <t>NK Toplice</t>
  </si>
  <si>
    <t>Udruga slijepih KZŽ</t>
  </si>
  <si>
    <t>Udruga veterana 103. brigade HV</t>
  </si>
  <si>
    <t>Sufinanciranje uč. I stud. Domova</t>
  </si>
  <si>
    <t>Proračun općine Petrovsko za 2024. godinu sastoji se od općeg i posebnog dijela:</t>
  </si>
  <si>
    <t>PLAN 2024.</t>
  </si>
  <si>
    <t>1. IZMJENE I DOPUNE PLANA ZA 2024. GODINU</t>
  </si>
  <si>
    <t>1. IZMJENU PROGRAMA
FINANCIRANJA JAVNIH POTREBA U SPORTU
ZA 2024. GODINU</t>
  </si>
  <si>
    <t>Plan 2024.</t>
  </si>
  <si>
    <t>1. IZMJENU  SOCIJALNOG PROGRAMA
OPĆINE PETROVSKO ZA 2024. GODINU</t>
  </si>
  <si>
    <t>1. IZMJENU  PROGRAMA
FINANCIRANJA JAVNIH POTREBA U KULTURI
U 2024. GODINI</t>
  </si>
  <si>
    <t>Ostali prihodi- izbori</t>
  </si>
  <si>
    <t>Porez na dobit po godišnjoj prijavi</t>
  </si>
  <si>
    <t>Porezi na dobit po godišnjoj prijavi</t>
  </si>
  <si>
    <t>Kapitalna pomoć za vodoopskrbu-sek. Cjev.i visoka zona</t>
  </si>
  <si>
    <t>Primljeni krediti i zajmovi od kreditnih institucija izvan javnog sektora</t>
  </si>
  <si>
    <t>Strategija zelene urbane obnove- prva faza</t>
  </si>
  <si>
    <t>Planinarsko društvo Brezovica</t>
  </si>
  <si>
    <t>Sportska udruga Stara Ves</t>
  </si>
  <si>
    <t>Udruga dragovoljaca Domovinskog rata Sunja</t>
  </si>
  <si>
    <t>Kud Krapina</t>
  </si>
  <si>
    <t>Festival "Krijesnica" Krapina</t>
  </si>
  <si>
    <t>Dom za žrtve nasilja u obitelji NOVI POČETAK</t>
  </si>
  <si>
    <t>Festival "KRIJESNICA"</t>
  </si>
  <si>
    <t>URBROJ: 2140-02-01-24-2</t>
  </si>
  <si>
    <t xml:space="preserve"> Željko Vučilovski, bacc.ing.tehn.inf.</t>
  </si>
  <si>
    <t>URBROJ: 2140-25-01-24-2</t>
  </si>
  <si>
    <t>Ova 1. izmjena Socijalnog programa čini sastavni dio 1. izmjene Proračuna Općine Petrovsko za 2024. godinu, a objaviti će se u "Službenom glasniku Krapinsko-zagorske županije".</t>
  </si>
  <si>
    <t xml:space="preserve">          Ova 1. izmjena Programa financiranja javnih potreba u kulturi u 2024. godini čini sastavni dio 1. izmjene Proračuna Općine Petrovsko za 2024. godinu, a stupa na snagu osmog dana od dana objave u "Službenom glasniku Krapinko-zagorske županije".</t>
  </si>
  <si>
    <t xml:space="preserve">          Sredstvima iz čl. 1. ovog Programa sufinancirat će se kulturne djelatnosti od interesa za Općinu Petrovsko i širu zajednicu, i to kako slijedi:</t>
  </si>
  <si>
    <t xml:space="preserve">         U Programu financiranja javnih potreba u kulturi u 2024. godini (Službeni glasnik Krapinsko-zagorske županije broj 60A/23.) u članku 2. ukupan iznos od =9.300,00 eur mijenja se na iznos od =8.380,00 eur.</t>
  </si>
  <si>
    <t xml:space="preserve">             Ova 1. izmjena Proračuna Općine Petrovsko za razdoblje od 01.01.2024.-31.12.2024. godine stupa na snagu osmog dana od dana objave u
     "Službenom glasniku Krapinsko-zagorske županije".</t>
  </si>
  <si>
    <t xml:space="preserve">        Ova 1. izmjena Plana razvojnog programa sastavni je dio 1. Izmjene Proračuna Općine Petrovsko za 2024. godinu, a stupa na snagu osmog dana od objave u "Službenom glasniku Krapinsko-zagorske županije".</t>
  </si>
  <si>
    <t xml:space="preserve">          Sredstvima iz čl. 1. ovog Programa sufinancirat će se sportske aktivnosti od interesa za Općinu Petrovsko i širu zajednicu, i to kako slijedi:</t>
  </si>
  <si>
    <t xml:space="preserve">         Ova 1. izmjena programa financiranja javnih potreba u sportu za 2024. godinu čini sastavni dio 1. izmjene Proračuna Općine Petrovsko za 2024. godinu, a stupa na snagu osmog dana od dana objave u "Službenom glasniku Krapinsko-zagorske županije".</t>
  </si>
  <si>
    <r>
      <t xml:space="preserve">         U Socijalnom Programu Općine Petrovsko za 2024. godinu ( Službeni glasnik Krapinsko - zagorske županije broj 60A/23.)</t>
    </r>
    <r>
      <rPr>
        <sz val="10"/>
        <rFont val="Arial"/>
        <charset val="238"/>
      </rPr>
      <t>, u točci II. ukupan iznos od =148.500,00 eur mijenja se na iznos od =197.230,00 eur.</t>
    </r>
  </si>
  <si>
    <t xml:space="preserve">         Ovim programom financiranja javnih potreba u sportu za 2024. godinu (Službeni glasnik Krapinsko-zagorske županije broj 60A/23.) u članku 2. ukupan iznos od =10.000,00 eur, mijenja se na iznos od =12.300,00 eur.</t>
  </si>
  <si>
    <t>KLASA: 400-01/23-01/01</t>
  </si>
  <si>
    <t>URBROJ: 2140-25-01-24-4</t>
  </si>
  <si>
    <t>KLASA: 400-01/23-01/05</t>
  </si>
  <si>
    <t>KLASA: 620-01/23-01/02</t>
  </si>
  <si>
    <t>KLASA: 550-01/24-01/13</t>
  </si>
  <si>
    <t>KLASA: 611-01/23-01/02</t>
  </si>
  <si>
    <t xml:space="preserve">       Temeljem članka 39. Zakona o Proračunu ("Narodne novine" broj 87/08.,136/12., 15/15. i 144/21.) i članka 15. Statuta Općine Petrovsko ("Službeni glasnik Krapinsko - zagorske županije" broj 21/21.) Općinsko vijeće općine Petrovsko na 21. sjednici održanoj 17. prosinca 2024.godine, donijelo je</t>
  </si>
  <si>
    <t>Petrovsko, 17. prosinca 2024.</t>
  </si>
  <si>
    <t>Temeljem članka  39. Zakona o proračunu ("Narodne novine" br. 87/08., 136/12, 15/15 i 144/21.) i članka 15. Statuta Općine Petrovsko ("Službeni glasnik Krapinsko-zagorske županije" broj 21/21.), Općinsko vijeće Općine Petrovsko na 21. sjednici održanoj 17. prosinca 2024. godine donosi</t>
  </si>
  <si>
    <r>
      <t xml:space="preserve">         Temeljem članka 74. i 76. Zakona o sportu ("Narodne novine" br. 71/06., 150/08., 124/10., 124/11., 86/12., 94/13, 85/15., 19/16., 98/19., 47/20., 77/20. i 141/22.) i članka 15. Statuta Općine Petrovsko ("Službeni glasnik Krapinsko-zagorske županije" broj 21/21.), Općinsko vijeće Općine Petrovsko na 21. sjednici održanoj 17. prosinca 2024</t>
    </r>
    <r>
      <rPr>
        <sz val="11"/>
        <rFont val="Arial"/>
        <charset val="238"/>
      </rPr>
      <t>. godine, donijelo je</t>
    </r>
  </si>
  <si>
    <t>Petrovsko,17. prosinca 2024.</t>
  </si>
  <si>
    <t xml:space="preserve">         Temeljem članka 288. i 289. Zakona o socijalnoj skrbi ( "Narodne novine" broj 118/22., 46/22., 119/22, 71/23. i 156/23.) i članka 15. Statuta Općine Petrovsko ("Službeni glasnik Krapinsko-zagorske županije" broj 21/21.), Općinsko vijeće Općine Petrovsko na 21. sjednici održanoj 17. prosinca 2024. godine , donijelo je</t>
  </si>
  <si>
    <t xml:space="preserve">          Temeljem članka  9. a. i 10.  Zakona o financiranju javnih potreba u kulturi ( "Narodne novine" broj 47/90., 27/93. i 38/09.) i članka 15. Statuta Općine Petrovsko ("Službeni glasnik Krapinsko-zagorske županije" broj 21/21.), Općinsko vijeće Općine Petrovsko na 21. sjednici održanoj 17. prosinca 2024.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</si>
</sst>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    &quot;"/>
    <numFmt numFmtId="165" formatCode="mm/yy"/>
    <numFmt numFmtId="166" formatCode="#,##0.00\ _k_n"/>
    <numFmt numFmtId="167" formatCode="#,##0&quot;     &quot;"/>
  </numFmts>
  <fonts count="27" x14ac:knownFonts="1">
    <font>
      <sz val="10"/>
      <name val="Arial"/>
      <charset val="238"/>
    </font>
    <font>
      <b/>
      <sz val="11"/>
      <name val="Arial"/>
      <charset val="238"/>
    </font>
    <font>
      <sz val="10"/>
      <color rgb="FF0000FF"/>
      <name val="Arial"/>
      <charset val="238"/>
    </font>
    <font>
      <sz val="11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b/>
      <sz val="8"/>
      <name val="Arial"/>
      <charset val="238"/>
    </font>
    <font>
      <sz val="8"/>
      <name val="Arial"/>
      <charset val="238"/>
    </font>
    <font>
      <sz val="10"/>
      <color rgb="FFFF0000"/>
      <name val="Arial"/>
      <charset val="238"/>
    </font>
    <font>
      <sz val="7"/>
      <name val="Arial"/>
      <charset val="238"/>
    </font>
    <font>
      <sz val="9"/>
      <name val="Arial"/>
      <charset val="238"/>
    </font>
    <font>
      <b/>
      <sz val="9"/>
      <name val="Arial"/>
      <charset val="238"/>
    </font>
    <font>
      <b/>
      <sz val="7"/>
      <name val="Arial"/>
      <charset val="238"/>
    </font>
    <font>
      <sz val="8"/>
      <color rgb="FF000080"/>
      <name val="Arial"/>
      <charset val="238"/>
    </font>
    <font>
      <sz val="8"/>
      <color rgb="FF333333"/>
      <name val="Arial"/>
      <charset val="238"/>
    </font>
    <font>
      <sz val="10"/>
      <color rgb="FF333333"/>
      <name val="Arial"/>
      <charset val="238"/>
    </font>
    <font>
      <sz val="6"/>
      <name val="Arial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4"/>
        <bgColor indexed="64"/>
      </patternFill>
    </fill>
    <fill>
      <patternFill patternType="solid">
        <fgColor rgb="FF0000CC"/>
        <bgColor rgb="FF0000FF"/>
      </patternFill>
    </fill>
    <fill>
      <patternFill patternType="solid">
        <fgColor rgb="FF0070C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000099"/>
        <bgColor rgb="FF000080"/>
      </patternFill>
    </fill>
    <fill>
      <patternFill patternType="solid">
        <fgColor rgb="FF3333FF"/>
        <bgColor rgb="FF3366FF"/>
      </patternFill>
    </fill>
    <fill>
      <patternFill patternType="solid">
        <fgColor theme="3"/>
        <bgColor indexed="64"/>
      </patternFill>
    </fill>
    <fill>
      <patternFill patternType="solid">
        <fgColor rgb="FF0000FF"/>
        <bgColor rgb="FF0000CC"/>
      </patternFill>
    </fill>
    <fill>
      <patternFill patternType="solid">
        <fgColor rgb="FF66CCFF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rgb="FFCC99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164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 wrapText="1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left" vertical="center"/>
    </xf>
    <xf numFmtId="49" fontId="12" fillId="3" borderId="2" xfId="0" applyNumberFormat="1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right" vertical="center"/>
    </xf>
    <xf numFmtId="49" fontId="6" fillId="4" borderId="2" xfId="0" applyNumberFormat="1" applyFont="1" applyFill="1" applyBorder="1" applyAlignment="1">
      <alignment horizontal="left" vertical="center"/>
    </xf>
    <xf numFmtId="49" fontId="12" fillId="4" borderId="2" xfId="0" applyNumberFormat="1" applyFont="1" applyFill="1" applyBorder="1" applyAlignment="1">
      <alignment horizontal="left" vertical="center"/>
    </xf>
    <xf numFmtId="164" fontId="6" fillId="4" borderId="2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49" fontId="6" fillId="4" borderId="3" xfId="0" applyNumberFormat="1" applyFont="1" applyFill="1" applyBorder="1" applyAlignment="1">
      <alignment horizontal="left" vertical="center"/>
    </xf>
    <xf numFmtId="49" fontId="6" fillId="4" borderId="4" xfId="0" applyNumberFormat="1" applyFont="1" applyFill="1" applyBorder="1" applyAlignment="1">
      <alignment horizontal="left" vertical="center"/>
    </xf>
    <xf numFmtId="49" fontId="12" fillId="4" borderId="4" xfId="0" applyNumberFormat="1" applyFont="1" applyFill="1" applyBorder="1" applyAlignment="1">
      <alignment horizontal="left" vertical="center"/>
    </xf>
    <xf numFmtId="49" fontId="12" fillId="4" borderId="5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6" borderId="0" xfId="0" applyFill="1"/>
    <xf numFmtId="0" fontId="0" fillId="7" borderId="0" xfId="0" applyFill="1"/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0" fillId="8" borderId="0" xfId="0" applyFill="1"/>
    <xf numFmtId="0" fontId="0" fillId="9" borderId="0" xfId="0" applyFill="1"/>
    <xf numFmtId="0" fontId="6" fillId="5" borderId="2" xfId="0" applyFont="1" applyFill="1" applyBorder="1" applyAlignment="1">
      <alignment horizontal="center" vertical="center"/>
    </xf>
    <xf numFmtId="0" fontId="0" fillId="10" borderId="0" xfId="0" applyFill="1"/>
    <xf numFmtId="0" fontId="0" fillId="11" borderId="0" xfId="0" applyFill="1"/>
    <xf numFmtId="0" fontId="0" fillId="3" borderId="0" xfId="0" applyFill="1"/>
    <xf numFmtId="0" fontId="0" fillId="12" borderId="0" xfId="0" applyFill="1"/>
    <xf numFmtId="0" fontId="0" fillId="13" borderId="0" xfId="0" applyFill="1"/>
    <xf numFmtId="0" fontId="13" fillId="5" borderId="2" xfId="0" applyFont="1" applyFill="1" applyBorder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12" fillId="0" borderId="2" xfId="0" applyFont="1" applyBorder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1" fillId="16" borderId="2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left" vertical="center"/>
    </xf>
    <xf numFmtId="0" fontId="11" fillId="16" borderId="2" xfId="0" applyFont="1" applyFill="1" applyBorder="1" applyAlignment="1">
      <alignment horizontal="center" vertical="center" wrapText="1"/>
    </xf>
    <xf numFmtId="166" fontId="5" fillId="16" borderId="2" xfId="0" applyNumberFormat="1" applyFont="1" applyFill="1" applyBorder="1" applyAlignment="1">
      <alignment horizontal="right" vertical="center"/>
    </xf>
    <xf numFmtId="0" fontId="11" fillId="17" borderId="2" xfId="0" applyFont="1" applyFill="1" applyBorder="1" applyAlignment="1">
      <alignment horizontal="center" vertical="center"/>
    </xf>
    <xf numFmtId="0" fontId="11" fillId="17" borderId="2" xfId="0" applyFont="1" applyFill="1" applyBorder="1" applyAlignment="1">
      <alignment horizontal="left" vertical="center"/>
    </xf>
    <xf numFmtId="166" fontId="5" fillId="17" borderId="2" xfId="0" applyNumberFormat="1" applyFont="1" applyFill="1" applyBorder="1" applyAlignment="1">
      <alignment horizontal="right" vertical="center"/>
    </xf>
    <xf numFmtId="0" fontId="11" fillId="18" borderId="2" xfId="0" applyFont="1" applyFill="1" applyBorder="1" applyAlignment="1">
      <alignment horizontal="center" vertical="center"/>
    </xf>
    <xf numFmtId="0" fontId="11" fillId="18" borderId="2" xfId="0" applyFont="1" applyFill="1" applyBorder="1" applyAlignment="1">
      <alignment horizontal="left" vertical="center"/>
    </xf>
    <xf numFmtId="0" fontId="11" fillId="18" borderId="2" xfId="0" applyFont="1" applyFill="1" applyBorder="1" applyAlignment="1">
      <alignment horizontal="center" vertical="center" wrapText="1"/>
    </xf>
    <xf numFmtId="166" fontId="5" fillId="18" borderId="2" xfId="0" applyNumberFormat="1" applyFont="1" applyFill="1" applyBorder="1" applyAlignment="1">
      <alignment horizontal="right" vertical="center"/>
    </xf>
    <xf numFmtId="0" fontId="11" fillId="19" borderId="2" xfId="0" applyFont="1" applyFill="1" applyBorder="1" applyAlignment="1">
      <alignment horizontal="center" vertical="center"/>
    </xf>
    <xf numFmtId="0" fontId="11" fillId="19" borderId="2" xfId="0" applyFont="1" applyFill="1" applyBorder="1" applyAlignment="1">
      <alignment horizontal="left" vertical="center"/>
    </xf>
    <xf numFmtId="0" fontId="11" fillId="19" borderId="2" xfId="0" applyFont="1" applyFill="1" applyBorder="1" applyAlignment="1">
      <alignment vertical="center" wrapText="1"/>
    </xf>
    <xf numFmtId="166" fontId="5" fillId="19" borderId="2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166" fontId="0" fillId="0" borderId="2" xfId="0" applyNumberFormat="1" applyBorder="1" applyAlignment="1">
      <alignment horizontal="right" vertical="center"/>
    </xf>
    <xf numFmtId="166" fontId="5" fillId="0" borderId="2" xfId="0" applyNumberFormat="1" applyFont="1" applyBorder="1" applyAlignment="1">
      <alignment horizontal="right" vertical="center"/>
    </xf>
    <xf numFmtId="0" fontId="11" fillId="16" borderId="2" xfId="0" applyFont="1" applyFill="1" applyBorder="1" applyAlignment="1">
      <alignment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16" borderId="2" xfId="0" applyFont="1" applyFill="1" applyBorder="1" applyAlignment="1">
      <alignment horizontal="left" vertical="center"/>
    </xf>
    <xf numFmtId="0" fontId="5" fillId="16" borderId="2" xfId="0" applyFont="1" applyFill="1" applyBorder="1" applyAlignment="1">
      <alignment horizontal="center" vertical="center"/>
    </xf>
    <xf numFmtId="164" fontId="5" fillId="16" borderId="2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right" vertical="center"/>
    </xf>
    <xf numFmtId="0" fontId="5" fillId="18" borderId="2" xfId="0" applyFont="1" applyFill="1" applyBorder="1" applyAlignment="1">
      <alignment horizontal="left" vertical="center"/>
    </xf>
    <xf numFmtId="0" fontId="5" fillId="18" borderId="2" xfId="0" applyFont="1" applyFill="1" applyBorder="1" applyAlignment="1">
      <alignment horizontal="center" vertical="center"/>
    </xf>
    <xf numFmtId="164" fontId="5" fillId="18" borderId="2" xfId="0" applyNumberFormat="1" applyFont="1" applyFill="1" applyBorder="1" applyAlignment="1">
      <alignment horizontal="right" vertical="center"/>
    </xf>
    <xf numFmtId="0" fontId="5" fillId="19" borderId="2" xfId="0" applyFont="1" applyFill="1" applyBorder="1" applyAlignment="1">
      <alignment horizontal="left" vertical="center"/>
    </xf>
    <xf numFmtId="0" fontId="5" fillId="19" borderId="2" xfId="0" applyFont="1" applyFill="1" applyBorder="1" applyAlignment="1">
      <alignment horizontal="center" vertical="center"/>
    </xf>
    <xf numFmtId="0" fontId="11" fillId="19" borderId="2" xfId="0" applyFont="1" applyFill="1" applyBorder="1" applyAlignment="1">
      <alignment vertical="center"/>
    </xf>
    <xf numFmtId="164" fontId="5" fillId="19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11" fillId="4" borderId="2" xfId="0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left" vertical="center"/>
    </xf>
    <xf numFmtId="0" fontId="5" fillId="20" borderId="2" xfId="0" applyFont="1" applyFill="1" applyBorder="1" applyAlignment="1">
      <alignment horizontal="center" vertical="center"/>
    </xf>
    <xf numFmtId="0" fontId="0" fillId="20" borderId="2" xfId="0" applyFill="1" applyBorder="1" applyAlignment="1">
      <alignment horizontal="left" vertical="center"/>
    </xf>
    <xf numFmtId="0" fontId="10" fillId="20" borderId="2" xfId="0" applyFont="1" applyFill="1" applyBorder="1" applyAlignment="1">
      <alignment vertical="center"/>
    </xf>
    <xf numFmtId="164" fontId="0" fillId="20" borderId="2" xfId="0" applyNumberFormat="1" applyFill="1" applyBorder="1" applyAlignment="1">
      <alignment horizontal="right" vertical="center"/>
    </xf>
    <xf numFmtId="0" fontId="5" fillId="21" borderId="2" xfId="0" applyFont="1" applyFill="1" applyBorder="1" applyAlignment="1">
      <alignment horizontal="left" vertical="center"/>
    </xf>
    <xf numFmtId="0" fontId="5" fillId="21" borderId="2" xfId="0" applyFont="1" applyFill="1" applyBorder="1" applyAlignment="1">
      <alignment horizontal="center" vertical="center"/>
    </xf>
    <xf numFmtId="0" fontId="0" fillId="21" borderId="2" xfId="0" applyFill="1" applyBorder="1" applyAlignment="1">
      <alignment horizontal="left" vertical="center"/>
    </xf>
    <xf numFmtId="0" fontId="10" fillId="21" borderId="2" xfId="0" applyFont="1" applyFill="1" applyBorder="1" applyAlignment="1">
      <alignment vertical="center" wrapText="1"/>
    </xf>
    <xf numFmtId="164" fontId="0" fillId="21" borderId="2" xfId="0" applyNumberForma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0" fillId="22" borderId="0" xfId="0" applyFill="1"/>
    <xf numFmtId="0" fontId="7" fillId="22" borderId="0" xfId="0" applyFont="1" applyFill="1"/>
    <xf numFmtId="0" fontId="0" fillId="0" borderId="3" xfId="0" applyBorder="1" applyAlignment="1">
      <alignment horizontal="left" vertical="center"/>
    </xf>
    <xf numFmtId="0" fontId="0" fillId="19" borderId="2" xfId="0" applyFill="1" applyBorder="1" applyAlignment="1">
      <alignment horizontal="left" vertical="center"/>
    </xf>
    <xf numFmtId="0" fontId="0" fillId="19" borderId="2" xfId="0" applyFill="1" applyBorder="1" applyAlignment="1">
      <alignment horizontal="center" vertical="center"/>
    </xf>
    <xf numFmtId="0" fontId="0" fillId="19" borderId="3" xfId="0" applyFill="1" applyBorder="1" applyAlignment="1">
      <alignment horizontal="left" vertical="center"/>
    </xf>
    <xf numFmtId="164" fontId="0" fillId="19" borderId="2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0" fontId="0" fillId="18" borderId="2" xfId="0" applyFill="1" applyBorder="1" applyAlignment="1">
      <alignment horizontal="center" vertical="center"/>
    </xf>
    <xf numFmtId="0" fontId="5" fillId="23" borderId="2" xfId="0" applyFont="1" applyFill="1" applyBorder="1" applyAlignment="1">
      <alignment horizontal="left" vertical="center"/>
    </xf>
    <xf numFmtId="0" fontId="5" fillId="23" borderId="2" xfId="0" applyFont="1" applyFill="1" applyBorder="1" applyAlignment="1">
      <alignment horizontal="center" vertical="center"/>
    </xf>
    <xf numFmtId="0" fontId="0" fillId="23" borderId="2" xfId="0" applyFill="1" applyBorder="1" applyAlignment="1">
      <alignment horizontal="center" vertical="center"/>
    </xf>
    <xf numFmtId="0" fontId="11" fillId="23" borderId="2" xfId="0" applyFont="1" applyFill="1" applyBorder="1" applyAlignment="1">
      <alignment horizontal="center" vertical="center"/>
    </xf>
    <xf numFmtId="164" fontId="5" fillId="23" borderId="2" xfId="0" applyNumberFormat="1" applyFont="1" applyFill="1" applyBorder="1" applyAlignment="1">
      <alignment horizontal="right" vertical="center"/>
    </xf>
    <xf numFmtId="0" fontId="10" fillId="21" borderId="2" xfId="0" applyFont="1" applyFill="1" applyBorder="1" applyAlignment="1">
      <alignment vertical="center"/>
    </xf>
    <xf numFmtId="0" fontId="11" fillId="21" borderId="2" xfId="0" applyFont="1" applyFill="1" applyBorder="1" applyAlignment="1">
      <alignment vertical="center"/>
    </xf>
    <xf numFmtId="4" fontId="0" fillId="0" borderId="0" xfId="0" applyNumberFormat="1"/>
    <xf numFmtId="164" fontId="5" fillId="21" borderId="2" xfId="0" applyNumberFormat="1" applyFont="1" applyFill="1" applyBorder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1" fillId="4" borderId="0" xfId="0" applyFont="1" applyFill="1" applyAlignment="1">
      <alignment horizontal="center" vertical="center" wrapText="1"/>
    </xf>
    <xf numFmtId="167" fontId="0" fillId="0" borderId="0" xfId="0" applyNumberFormat="1" applyAlignment="1">
      <alignment horizontal="right" vertical="center"/>
    </xf>
    <xf numFmtId="167" fontId="0" fillId="0" borderId="7" xfId="0" applyNumberFormat="1" applyBorder="1" applyAlignment="1">
      <alignment horizontal="right" vertical="center"/>
    </xf>
    <xf numFmtId="167" fontId="5" fillId="0" borderId="8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7" fontId="1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1" fillId="0" borderId="8" xfId="0" applyNumberFormat="1" applyFont="1" applyBorder="1" applyAlignment="1">
      <alignment horizontal="right"/>
    </xf>
    <xf numFmtId="0" fontId="18" fillId="0" borderId="2" xfId="0" applyFont="1" applyBorder="1" applyAlignment="1">
      <alignment vertical="center" wrapText="1"/>
    </xf>
    <xf numFmtId="0" fontId="0" fillId="24" borderId="2" xfId="0" applyFill="1" applyBorder="1" applyAlignment="1">
      <alignment horizontal="left" vertical="center"/>
    </xf>
    <xf numFmtId="0" fontId="0" fillId="24" borderId="2" xfId="0" applyFill="1" applyBorder="1" applyAlignment="1">
      <alignment horizontal="center" vertical="center"/>
    </xf>
    <xf numFmtId="0" fontId="17" fillId="24" borderId="2" xfId="0" applyFont="1" applyFill="1" applyBorder="1" applyAlignment="1">
      <alignment horizontal="left" vertical="center"/>
    </xf>
    <xf numFmtId="0" fontId="18" fillId="24" borderId="2" xfId="0" applyFont="1" applyFill="1" applyBorder="1" applyAlignment="1">
      <alignment horizontal="center" vertical="center" wrapText="1"/>
    </xf>
    <xf numFmtId="164" fontId="0" fillId="24" borderId="2" xfId="0" applyNumberFormat="1" applyFill="1" applyBorder="1" applyAlignment="1">
      <alignment horizontal="right" vertical="center"/>
    </xf>
    <xf numFmtId="0" fontId="0" fillId="25" borderId="2" xfId="0" applyFill="1" applyBorder="1" applyAlignment="1">
      <alignment horizontal="left" vertical="center"/>
    </xf>
    <xf numFmtId="0" fontId="0" fillId="25" borderId="2" xfId="0" applyFill="1" applyBorder="1" applyAlignment="1">
      <alignment horizontal="center" vertical="center"/>
    </xf>
    <xf numFmtId="0" fontId="17" fillId="25" borderId="2" xfId="0" applyFont="1" applyFill="1" applyBorder="1" applyAlignment="1">
      <alignment horizontal="center" vertical="center"/>
    </xf>
    <xf numFmtId="0" fontId="18" fillId="25" borderId="2" xfId="0" applyFont="1" applyFill="1" applyBorder="1" applyAlignment="1">
      <alignment vertical="center" wrapText="1"/>
    </xf>
    <xf numFmtId="164" fontId="0" fillId="25" borderId="2" xfId="0" applyNumberFormat="1" applyFill="1" applyBorder="1" applyAlignment="1">
      <alignment horizontal="right" vertical="center"/>
    </xf>
    <xf numFmtId="0" fontId="11" fillId="26" borderId="2" xfId="0" applyFont="1" applyFill="1" applyBorder="1" applyAlignment="1">
      <alignment horizontal="center" vertical="center"/>
    </xf>
    <xf numFmtId="0" fontId="18" fillId="26" borderId="2" xfId="0" applyFont="1" applyFill="1" applyBorder="1" applyAlignment="1">
      <alignment horizontal="left" vertical="center"/>
    </xf>
    <xf numFmtId="0" fontId="11" fillId="27" borderId="2" xfId="0" applyFont="1" applyFill="1" applyBorder="1" applyAlignment="1">
      <alignment horizontal="left" vertical="center"/>
    </xf>
    <xf numFmtId="0" fontId="11" fillId="27" borderId="2" xfId="0" applyFont="1" applyFill="1" applyBorder="1" applyAlignment="1">
      <alignment horizontal="center" vertical="center"/>
    </xf>
    <xf numFmtId="166" fontId="5" fillId="27" borderId="2" xfId="0" applyNumberFormat="1" applyFont="1" applyFill="1" applyBorder="1" applyAlignment="1">
      <alignment horizontal="right" vertical="center"/>
    </xf>
    <xf numFmtId="0" fontId="11" fillId="28" borderId="2" xfId="0" applyFont="1" applyFill="1" applyBorder="1" applyAlignment="1">
      <alignment horizontal="center" vertical="center"/>
    </xf>
    <xf numFmtId="166" fontId="5" fillId="28" borderId="2" xfId="0" applyNumberFormat="1" applyFont="1" applyFill="1" applyBorder="1" applyAlignment="1">
      <alignment horizontal="right" vertical="center"/>
    </xf>
    <xf numFmtId="0" fontId="11" fillId="28" borderId="2" xfId="0" applyFont="1" applyFill="1" applyBorder="1" applyAlignment="1">
      <alignment horizontal="left" vertical="center"/>
    </xf>
    <xf numFmtId="0" fontId="0" fillId="29" borderId="0" xfId="0" applyFill="1"/>
    <xf numFmtId="166" fontId="19" fillId="26" borderId="2" xfId="0" applyNumberFormat="1" applyFont="1" applyFill="1" applyBorder="1" applyAlignment="1">
      <alignment horizontal="right" vertical="center"/>
    </xf>
    <xf numFmtId="166" fontId="11" fillId="28" borderId="2" xfId="0" applyNumberFormat="1" applyFont="1" applyFill="1" applyBorder="1" applyAlignment="1">
      <alignment horizontal="right" vertical="center"/>
    </xf>
    <xf numFmtId="0" fontId="20" fillId="28" borderId="2" xfId="0" applyFont="1" applyFill="1" applyBorder="1" applyAlignment="1">
      <alignment horizontal="center" vertical="center" wrapText="1"/>
    </xf>
    <xf numFmtId="0" fontId="20" fillId="27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0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19" fillId="0" borderId="0" xfId="0" applyFont="1"/>
    <xf numFmtId="0" fontId="17" fillId="0" borderId="0" xfId="0" applyFont="1"/>
    <xf numFmtId="165" fontId="19" fillId="0" borderId="0" xfId="0" applyNumberFormat="1" applyFont="1"/>
    <xf numFmtId="0" fontId="18" fillId="0" borderId="0" xfId="0" applyFont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99"/>
      <rgbColor rgb="00FF00FF"/>
      <rgbColor rgb="00FFFF00"/>
      <rgbColor rgb="0000FFFF"/>
      <rgbColor rgb="00800080"/>
      <rgbColor rgb="00800000"/>
      <rgbColor rgb="00008080"/>
      <rgbColor rgb="000000CC"/>
      <rgbColor rgb="0000CCFF"/>
      <rgbColor rgb="00CCFFFF"/>
      <rgbColor rgb="00CCFFCC"/>
      <rgbColor rgb="00FFFF99"/>
      <rgbColor rgb="0066CCFF"/>
      <rgbColor rgb="00FF99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FF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opLeftCell="A7" workbookViewId="0">
      <selection activeCell="A5" sqref="A5:N5"/>
    </sheetView>
  </sheetViews>
  <sheetFormatPr defaultColWidth="9" defaultRowHeight="12.75" x14ac:dyDescent="0.2"/>
  <cols>
    <col min="1" max="1" width="9.42578125" customWidth="1"/>
    <col min="2" max="2" width="0.5703125" customWidth="1"/>
    <col min="3" max="3" width="1.85546875" customWidth="1"/>
    <col min="4" max="4" width="21.42578125" customWidth="1"/>
    <col min="6" max="6" width="6.42578125" customWidth="1"/>
    <col min="7" max="7" width="1" customWidth="1"/>
    <col min="8" max="8" width="3.42578125" customWidth="1"/>
    <col min="9" max="9" width="15.140625" customWidth="1"/>
    <col min="10" max="10" width="14.85546875" customWidth="1"/>
    <col min="11" max="11" width="0.140625" customWidth="1"/>
    <col min="12" max="12" width="8.7109375" hidden="1" customWidth="1"/>
    <col min="13" max="14" width="8.85546875" hidden="1" customWidth="1"/>
  </cols>
  <sheetData>
    <row r="1" spans="1:17" x14ac:dyDescent="0.2">
      <c r="A1" s="238" t="s">
        <v>0</v>
      </c>
      <c r="B1" s="238"/>
      <c r="C1" s="238"/>
      <c r="D1" s="238"/>
      <c r="E1" s="46"/>
    </row>
    <row r="2" spans="1:17" x14ac:dyDescent="0.2">
      <c r="A2" s="238" t="s">
        <v>1</v>
      </c>
      <c r="B2" s="238"/>
      <c r="C2" s="238"/>
      <c r="D2" s="238"/>
      <c r="E2" s="46"/>
    </row>
    <row r="3" spans="1:17" x14ac:dyDescent="0.2">
      <c r="A3" s="238" t="s">
        <v>2</v>
      </c>
      <c r="B3" s="238"/>
      <c r="C3" s="238"/>
      <c r="D3" s="238"/>
      <c r="E3" s="46"/>
    </row>
    <row r="5" spans="1:17" ht="76.5" customHeight="1" x14ac:dyDescent="0.2">
      <c r="A5" s="239" t="s">
        <v>553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3"/>
      <c r="P5" s="23"/>
      <c r="Q5" s="23"/>
    </row>
    <row r="7" spans="1:17" x14ac:dyDescent="0.2">
      <c r="A7" s="237" t="s">
        <v>3</v>
      </c>
      <c r="B7" s="236"/>
      <c r="C7" s="236"/>
      <c r="D7" s="236"/>
      <c r="E7" s="236"/>
      <c r="F7" s="236"/>
      <c r="G7" s="236"/>
      <c r="H7" s="236"/>
      <c r="I7" s="236"/>
      <c r="J7" s="236"/>
      <c r="K7" s="16"/>
    </row>
    <row r="8" spans="1:17" x14ac:dyDescent="0.2">
      <c r="A8" s="236"/>
      <c r="B8" s="236"/>
      <c r="C8" s="236"/>
      <c r="D8" s="236"/>
      <c r="E8" s="236"/>
      <c r="F8" s="236"/>
      <c r="G8" s="236"/>
      <c r="H8" s="236"/>
      <c r="I8" s="236"/>
      <c r="J8" s="236"/>
      <c r="K8" s="16"/>
    </row>
    <row r="9" spans="1:17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7" ht="21" customHeight="1" x14ac:dyDescent="0.2">
      <c r="A10" s="234" t="s">
        <v>4</v>
      </c>
      <c r="B10" s="234"/>
      <c r="C10" s="234"/>
      <c r="D10" s="234"/>
      <c r="E10" s="234"/>
      <c r="F10" s="234"/>
      <c r="G10" s="234"/>
      <c r="H10" s="234"/>
      <c r="I10" s="234"/>
      <c r="J10" s="234"/>
      <c r="K10" s="17"/>
    </row>
    <row r="11" spans="1:17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7" x14ac:dyDescent="0.2">
      <c r="A12" s="234" t="s">
        <v>514</v>
      </c>
      <c r="B12" s="234"/>
      <c r="C12" s="234"/>
      <c r="D12" s="234"/>
      <c r="E12" s="234"/>
      <c r="F12" s="234"/>
      <c r="G12" s="234"/>
      <c r="H12" s="234"/>
      <c r="I12" s="234"/>
      <c r="J12" s="234"/>
      <c r="K12" s="17"/>
    </row>
    <row r="13" spans="1:17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7" ht="25.5" customHeight="1" x14ac:dyDescent="0.25">
      <c r="A14" s="235" t="s">
        <v>5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</row>
    <row r="15" spans="1:17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7" x14ac:dyDescent="0.2">
      <c r="A16" s="236" t="s">
        <v>6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</row>
    <row r="17" spans="1:1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24" x14ac:dyDescent="0.2">
      <c r="A18" s="183" t="s">
        <v>7</v>
      </c>
      <c r="B18" s="183"/>
      <c r="C18" s="183" t="s">
        <v>8</v>
      </c>
      <c r="D18" s="183"/>
      <c r="E18" s="183"/>
      <c r="F18" s="183"/>
      <c r="G18" s="183"/>
      <c r="H18" s="183"/>
      <c r="I18" s="183" t="s">
        <v>515</v>
      </c>
      <c r="J18" s="189" t="s">
        <v>9</v>
      </c>
      <c r="K18" s="189"/>
    </row>
    <row r="19" spans="1:11" x14ac:dyDescent="0.2">
      <c r="A19" s="184">
        <v>6</v>
      </c>
      <c r="B19" s="184"/>
      <c r="C19" s="185" t="s">
        <v>10</v>
      </c>
      <c r="D19" s="185"/>
      <c r="E19" s="185"/>
      <c r="F19" s="185"/>
      <c r="G19" s="185"/>
      <c r="H19" s="185"/>
      <c r="I19" s="190">
        <f>'1. IZMJENE I DOP.PLANA A. 2024.'!H8</f>
        <v>2328220</v>
      </c>
      <c r="J19" s="190">
        <f>'1. IZMJENE I DOP.PLANA A. 2024.'!J8</f>
        <v>1360298</v>
      </c>
      <c r="K19" s="190"/>
    </row>
    <row r="20" spans="1:11" x14ac:dyDescent="0.2">
      <c r="A20" s="184">
        <v>7</v>
      </c>
      <c r="B20" s="184"/>
      <c r="C20" s="186" t="s">
        <v>11</v>
      </c>
      <c r="D20" s="186"/>
      <c r="E20" s="186"/>
      <c r="F20" s="186"/>
      <c r="G20" s="186"/>
      <c r="H20" s="186"/>
      <c r="I20" s="191">
        <f>'1. IZMJENE I DOP.PLANA A. 2024.'!H105</f>
        <v>1100</v>
      </c>
      <c r="J20" s="191">
        <f>'1. IZMJENE I DOP.PLANA A. 2024.'!J105</f>
        <v>1100</v>
      </c>
      <c r="K20" s="191"/>
    </row>
    <row r="21" spans="1:11" x14ac:dyDescent="0.2">
      <c r="A21" s="184">
        <v>3</v>
      </c>
      <c r="B21" s="184"/>
      <c r="C21" s="185" t="s">
        <v>12</v>
      </c>
      <c r="D21" s="185"/>
      <c r="E21" s="185"/>
      <c r="F21" s="185"/>
      <c r="G21" s="185"/>
      <c r="H21" s="185"/>
      <c r="I21" s="190">
        <f>'1. IZMJENE I DOP.PLANA A. 2024.'!H115</f>
        <v>1245820</v>
      </c>
      <c r="J21" s="190">
        <f>'1. IZMJENE I DOP.PLANA A. 2024.'!J115</f>
        <v>1046240</v>
      </c>
      <c r="K21" s="190"/>
    </row>
    <row r="22" spans="1:11" x14ac:dyDescent="0.2">
      <c r="A22" s="184">
        <v>4</v>
      </c>
      <c r="B22" s="184"/>
      <c r="C22" s="185" t="s">
        <v>13</v>
      </c>
      <c r="D22" s="185"/>
      <c r="E22" s="185"/>
      <c r="F22" s="185"/>
      <c r="G22" s="185"/>
      <c r="H22" s="185"/>
      <c r="I22" s="190">
        <f>'1. IZMJENE I DOP.PLANA A. 2024.'!H309</f>
        <v>1533500</v>
      </c>
      <c r="J22" s="190">
        <f>'1. IZMJENE I DOP.PLANA A. 2024.'!J309</f>
        <v>251622</v>
      </c>
      <c r="K22" s="190"/>
    </row>
    <row r="23" spans="1:11" x14ac:dyDescent="0.2">
      <c r="A23" s="187" t="s">
        <v>14</v>
      </c>
      <c r="B23" s="187"/>
      <c r="C23" s="187"/>
      <c r="D23" s="187"/>
      <c r="E23" s="187"/>
      <c r="F23" s="187"/>
      <c r="G23" s="187"/>
      <c r="H23" s="187"/>
      <c r="I23" s="192">
        <f>I19+I20-I21-I22</f>
        <v>-450000</v>
      </c>
      <c r="J23" s="192">
        <f>J19+J20-J21-J22</f>
        <v>63536</v>
      </c>
      <c r="K23" s="192"/>
    </row>
    <row r="24" spans="1:11" x14ac:dyDescent="0.2">
      <c r="C24" s="17"/>
      <c r="D24" s="17"/>
      <c r="E24" s="17"/>
      <c r="F24" s="17"/>
      <c r="G24" s="17"/>
      <c r="H24" s="17"/>
      <c r="I24" s="17"/>
      <c r="J24" s="17"/>
      <c r="K24" s="17"/>
    </row>
    <row r="26" spans="1:11" x14ac:dyDescent="0.2">
      <c r="A26" s="16" t="s">
        <v>15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8" spans="1:11" ht="24" x14ac:dyDescent="0.2">
      <c r="A28" s="183" t="s">
        <v>7</v>
      </c>
      <c r="B28" s="183"/>
      <c r="C28" s="183" t="s">
        <v>8</v>
      </c>
      <c r="D28" s="183"/>
      <c r="E28" s="183"/>
      <c r="F28" s="183"/>
      <c r="G28" s="183"/>
      <c r="H28" s="183"/>
      <c r="I28" s="183" t="s">
        <v>515</v>
      </c>
      <c r="J28" s="189" t="s">
        <v>9</v>
      </c>
      <c r="K28" s="189"/>
    </row>
    <row r="29" spans="1:11" x14ac:dyDescent="0.2">
      <c r="A29" s="184">
        <v>8</v>
      </c>
      <c r="B29" s="184"/>
      <c r="C29" s="185" t="s">
        <v>16</v>
      </c>
      <c r="D29" s="185"/>
      <c r="E29" s="185"/>
      <c r="F29" s="185"/>
      <c r="G29" s="185"/>
      <c r="H29" s="185"/>
      <c r="I29" s="190">
        <f>'1. IZMJENE I DOP.PLANA B. 2024.'!H8</f>
        <v>491000</v>
      </c>
      <c r="J29" s="190">
        <f>'1. IZMJENE I DOP.PLANA B. 2024.'!J8</f>
        <v>0</v>
      </c>
      <c r="K29" s="190"/>
    </row>
    <row r="30" spans="1:11" x14ac:dyDescent="0.2">
      <c r="A30" s="184">
        <v>5</v>
      </c>
      <c r="B30" s="184"/>
      <c r="C30" s="185" t="s">
        <v>17</v>
      </c>
      <c r="D30" s="185"/>
      <c r="E30" s="185"/>
      <c r="F30" s="185"/>
      <c r="G30" s="185"/>
      <c r="H30" s="185"/>
      <c r="I30" s="190">
        <f>'1. IZMJENE I DOP.PLANA B. 2024.'!H17</f>
        <v>41000</v>
      </c>
      <c r="J30" s="190">
        <f>'1. IZMJENE I DOP.PLANA B. 2024.'!J17</f>
        <v>63536</v>
      </c>
      <c r="K30" s="190"/>
    </row>
    <row r="31" spans="1:11" x14ac:dyDescent="0.2">
      <c r="A31" s="187" t="s">
        <v>18</v>
      </c>
      <c r="B31" s="187"/>
      <c r="C31" s="187"/>
      <c r="D31" s="187"/>
      <c r="E31" s="187"/>
      <c r="F31" s="187"/>
      <c r="G31" s="187"/>
      <c r="H31" s="187"/>
      <c r="I31" s="192">
        <f>I29-I30</f>
        <v>450000</v>
      </c>
      <c r="J31" s="192">
        <f>J29-J30</f>
        <v>-63536</v>
      </c>
      <c r="K31" s="192"/>
    </row>
    <row r="32" spans="1:11" x14ac:dyDescent="0.2">
      <c r="I32" s="193"/>
      <c r="J32" s="193"/>
      <c r="K32" s="193"/>
    </row>
    <row r="33" spans="1:11" ht="15" x14ac:dyDescent="0.25">
      <c r="A33" s="3" t="s">
        <v>19</v>
      </c>
      <c r="B33" s="3"/>
      <c r="C33" s="3"/>
      <c r="D33" s="3"/>
      <c r="E33" s="3"/>
      <c r="F33" s="3"/>
      <c r="G33" s="3"/>
      <c r="H33" s="3"/>
      <c r="I33" s="194">
        <f>I19+I20+I29</f>
        <v>2820320</v>
      </c>
      <c r="J33" s="194">
        <f>J19+J20+J29</f>
        <v>1361398</v>
      </c>
      <c r="K33" s="194"/>
    </row>
    <row r="34" spans="1:11" ht="15" x14ac:dyDescent="0.25">
      <c r="A34" s="3" t="s">
        <v>20</v>
      </c>
      <c r="B34" s="3"/>
      <c r="C34" s="3"/>
      <c r="D34" s="3"/>
      <c r="E34" s="3"/>
      <c r="F34" s="3"/>
      <c r="G34" s="3"/>
      <c r="H34" s="3"/>
      <c r="I34" s="194">
        <f>I21+I22+I30</f>
        <v>2820320</v>
      </c>
      <c r="J34" s="194">
        <f>J21+J22+J30</f>
        <v>1361398</v>
      </c>
      <c r="K34" s="195"/>
    </row>
    <row r="35" spans="1:11" ht="15" x14ac:dyDescent="0.25">
      <c r="A35" s="188" t="s">
        <v>21</v>
      </c>
      <c r="B35" s="188"/>
      <c r="C35" s="188"/>
      <c r="D35" s="188"/>
      <c r="E35" s="188"/>
      <c r="F35" s="188"/>
      <c r="G35" s="188"/>
      <c r="H35" s="188"/>
      <c r="I35" s="196">
        <f>I33-I34</f>
        <v>0</v>
      </c>
      <c r="J35" s="192">
        <f>J33-J34</f>
        <v>0</v>
      </c>
      <c r="K35" s="192"/>
    </row>
  </sheetData>
  <mergeCells count="9">
    <mergeCell ref="A12:J12"/>
    <mergeCell ref="A14:K14"/>
    <mergeCell ref="A16:K16"/>
    <mergeCell ref="A7:J8"/>
    <mergeCell ref="A1:D1"/>
    <mergeCell ref="A2:D2"/>
    <mergeCell ref="A3:D3"/>
    <mergeCell ref="A5:N5"/>
    <mergeCell ref="A10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2"/>
  <sheetViews>
    <sheetView topLeftCell="A312" zoomScaleNormal="100" workbookViewId="0">
      <selection activeCell="G349" sqref="G349"/>
    </sheetView>
  </sheetViews>
  <sheetFormatPr defaultColWidth="9" defaultRowHeight="12.75" x14ac:dyDescent="0.2"/>
  <cols>
    <col min="1" max="1" width="4.140625" customWidth="1"/>
    <col min="2" max="2" width="3.85546875" customWidth="1"/>
    <col min="3" max="3" width="4.7109375" customWidth="1"/>
    <col min="4" max="4" width="6.7109375" customWidth="1"/>
    <col min="5" max="5" width="5.28515625" customWidth="1"/>
    <col min="6" max="6" width="8" customWidth="1"/>
    <col min="7" max="7" width="51.5703125" style="48" customWidth="1"/>
    <col min="8" max="8" width="16" customWidth="1"/>
    <col min="9" max="9" width="16.7109375" customWidth="1"/>
    <col min="10" max="10" width="14.7109375" customWidth="1"/>
    <col min="11" max="11" width="4.85546875" customWidth="1"/>
    <col min="12" max="12" width="143" customWidth="1"/>
  </cols>
  <sheetData>
    <row r="1" spans="1:10" x14ac:dyDescent="0.2">
      <c r="A1" s="224" t="s">
        <v>0</v>
      </c>
      <c r="B1" s="224"/>
      <c r="C1" s="224"/>
      <c r="D1" s="224"/>
      <c r="E1" s="224"/>
      <c r="F1" s="224"/>
    </row>
    <row r="2" spans="1:10" x14ac:dyDescent="0.2">
      <c r="A2" s="224" t="s">
        <v>1</v>
      </c>
      <c r="B2" s="224"/>
      <c r="C2" s="224"/>
      <c r="D2" s="224"/>
      <c r="E2" s="224"/>
      <c r="F2" s="224"/>
    </row>
    <row r="3" spans="1:10" x14ac:dyDescent="0.2">
      <c r="A3" s="224" t="s">
        <v>2</v>
      </c>
      <c r="B3" s="224"/>
      <c r="C3" s="224"/>
      <c r="D3" s="224"/>
      <c r="E3" s="224"/>
      <c r="F3" s="224"/>
    </row>
    <row r="4" spans="1:10" x14ac:dyDescent="0.2">
      <c r="C4" s="45"/>
      <c r="D4" s="46"/>
      <c r="E4" s="46"/>
      <c r="F4" s="45"/>
    </row>
    <row r="5" spans="1:10" ht="48.75" customHeight="1" x14ac:dyDescent="0.25">
      <c r="A5" s="241" t="s">
        <v>22</v>
      </c>
      <c r="B5" s="241"/>
      <c r="C5" s="241"/>
      <c r="D5" s="241"/>
      <c r="E5" s="241"/>
      <c r="F5" s="241"/>
      <c r="G5" s="241"/>
      <c r="H5" s="241"/>
      <c r="I5" s="241"/>
      <c r="J5" s="241"/>
    </row>
    <row r="7" spans="1:10" ht="29.25" x14ac:dyDescent="0.2">
      <c r="A7" s="128" t="s">
        <v>23</v>
      </c>
      <c r="B7" s="128" t="s">
        <v>24</v>
      </c>
      <c r="C7" s="128" t="s">
        <v>25</v>
      </c>
      <c r="D7" s="129" t="s">
        <v>26</v>
      </c>
      <c r="E7" s="129" t="s">
        <v>27</v>
      </c>
      <c r="F7" s="128" t="s">
        <v>28</v>
      </c>
      <c r="G7" s="52" t="s">
        <v>29</v>
      </c>
      <c r="H7" s="130" t="s">
        <v>515</v>
      </c>
      <c r="I7" s="160" t="s">
        <v>30</v>
      </c>
      <c r="J7" s="160" t="s">
        <v>31</v>
      </c>
    </row>
    <row r="8" spans="1:10" x14ac:dyDescent="0.2">
      <c r="A8" s="131">
        <v>6</v>
      </c>
      <c r="B8" s="132">
        <v>6</v>
      </c>
      <c r="C8" s="131"/>
      <c r="D8" s="132"/>
      <c r="E8" s="132"/>
      <c r="F8" s="131"/>
      <c r="G8" s="105" t="s">
        <v>32</v>
      </c>
      <c r="H8" s="133">
        <f>H9+H42+H57+H73+H97+H101</f>
        <v>2328220</v>
      </c>
      <c r="I8" s="133">
        <f>I9+I42+I57+I73+I97+I101</f>
        <v>-965922</v>
      </c>
      <c r="J8" s="133">
        <f>J9+J42+J57+J73+J97+J101</f>
        <v>1360298</v>
      </c>
    </row>
    <row r="9" spans="1:10" x14ac:dyDescent="0.2">
      <c r="A9" s="134"/>
      <c r="B9" s="135">
        <v>61</v>
      </c>
      <c r="C9" s="134"/>
      <c r="D9" s="135"/>
      <c r="E9" s="135"/>
      <c r="F9" s="134"/>
      <c r="G9" s="136" t="s">
        <v>33</v>
      </c>
      <c r="H9" s="137">
        <f>H10+H29+H32+H39</f>
        <v>812800</v>
      </c>
      <c r="I9" s="137">
        <f>I10+I32+I39</f>
        <v>364266</v>
      </c>
      <c r="J9" s="137">
        <f>J10+J32+J39</f>
        <v>1175066</v>
      </c>
    </row>
    <row r="10" spans="1:10" x14ac:dyDescent="0.2">
      <c r="A10" s="138"/>
      <c r="B10" s="139"/>
      <c r="C10" s="138">
        <v>611</v>
      </c>
      <c r="D10" s="139"/>
      <c r="E10" s="139">
        <v>11</v>
      </c>
      <c r="F10" s="138"/>
      <c r="G10" s="112" t="s">
        <v>34</v>
      </c>
      <c r="H10" s="140">
        <f>H11+H14+H18+H22+H25+H27</f>
        <v>804400</v>
      </c>
      <c r="I10" s="140">
        <f t="shared" ref="I10:J10" si="0">I11+I14+I18+I22+I25+I27</f>
        <v>350476</v>
      </c>
      <c r="J10" s="140">
        <f t="shared" si="0"/>
        <v>1154876</v>
      </c>
    </row>
    <row r="11" spans="1:10" x14ac:dyDescent="0.2">
      <c r="A11" s="141"/>
      <c r="B11" s="142"/>
      <c r="C11" s="141"/>
      <c r="D11" s="142">
        <v>6111</v>
      </c>
      <c r="E11" s="142"/>
      <c r="F11" s="141"/>
      <c r="G11" s="143" t="s">
        <v>35</v>
      </c>
      <c r="H11" s="144">
        <f>H12+H13</f>
        <v>863000</v>
      </c>
      <c r="I11" s="144">
        <f>I12+I13</f>
        <v>291000</v>
      </c>
      <c r="J11" s="144">
        <f>J12+J13</f>
        <v>1154000</v>
      </c>
    </row>
    <row r="12" spans="1:10" x14ac:dyDescent="0.2">
      <c r="A12" s="145"/>
      <c r="B12" s="146"/>
      <c r="C12" s="145"/>
      <c r="D12" s="146"/>
      <c r="E12" s="146"/>
      <c r="F12" s="145">
        <v>611111</v>
      </c>
      <c r="G12" s="147" t="s">
        <v>35</v>
      </c>
      <c r="H12" s="148">
        <v>790000</v>
      </c>
      <c r="I12" s="148">
        <f>J12-H12</f>
        <v>261000</v>
      </c>
      <c r="J12" s="148">
        <v>1051000</v>
      </c>
    </row>
    <row r="13" spans="1:10" x14ac:dyDescent="0.2">
      <c r="A13" s="145"/>
      <c r="B13" s="146"/>
      <c r="C13" s="145"/>
      <c r="D13" s="146"/>
      <c r="E13" s="146"/>
      <c r="F13" s="145">
        <v>611112</v>
      </c>
      <c r="G13" s="121" t="s">
        <v>36</v>
      </c>
      <c r="H13" s="148">
        <v>73000</v>
      </c>
      <c r="I13" s="148">
        <f>J13-H13</f>
        <v>30000</v>
      </c>
      <c r="J13" s="148">
        <v>103000</v>
      </c>
    </row>
    <row r="14" spans="1:10" x14ac:dyDescent="0.2">
      <c r="A14" s="141"/>
      <c r="B14" s="142"/>
      <c r="C14" s="141"/>
      <c r="D14" s="142">
        <v>6112</v>
      </c>
      <c r="E14" s="142"/>
      <c r="F14" s="141"/>
      <c r="G14" s="143" t="s">
        <v>37</v>
      </c>
      <c r="H14" s="144">
        <f>SUM(H15:H17)</f>
        <v>48500</v>
      </c>
      <c r="I14" s="144">
        <f>I15+I16+I17</f>
        <v>10200</v>
      </c>
      <c r="J14" s="144">
        <f>SUM(J15:J17)</f>
        <v>58700</v>
      </c>
    </row>
    <row r="15" spans="1:10" ht="36" x14ac:dyDescent="0.2">
      <c r="A15" s="145"/>
      <c r="B15" s="146"/>
      <c r="C15" s="145"/>
      <c r="D15" s="146"/>
      <c r="E15" s="146"/>
      <c r="F15" s="145">
        <v>611210</v>
      </c>
      <c r="G15" s="121" t="s">
        <v>38</v>
      </c>
      <c r="H15" s="148">
        <v>38000</v>
      </c>
      <c r="I15" s="148">
        <f>J15-H15</f>
        <v>12600</v>
      </c>
      <c r="J15" s="148">
        <v>50600</v>
      </c>
    </row>
    <row r="16" spans="1:10" ht="24" x14ac:dyDescent="0.2">
      <c r="A16" s="145"/>
      <c r="B16" s="146"/>
      <c r="C16" s="145"/>
      <c r="D16" s="146"/>
      <c r="E16" s="146"/>
      <c r="F16" s="145">
        <v>611220</v>
      </c>
      <c r="G16" s="121" t="s">
        <v>39</v>
      </c>
      <c r="H16" s="148">
        <v>5500</v>
      </c>
      <c r="I16" s="148">
        <f>J16-H16</f>
        <v>2600</v>
      </c>
      <c r="J16" s="148">
        <v>8100</v>
      </c>
    </row>
    <row r="17" spans="1:12" ht="24" x14ac:dyDescent="0.2">
      <c r="A17" s="145"/>
      <c r="B17" s="146"/>
      <c r="C17" s="145"/>
      <c r="D17" s="146"/>
      <c r="E17" s="146"/>
      <c r="F17" s="145">
        <v>611230</v>
      </c>
      <c r="G17" s="121" t="s">
        <v>40</v>
      </c>
      <c r="H17" s="148">
        <v>5000</v>
      </c>
      <c r="I17" s="148">
        <f>J17-H17</f>
        <v>-5000</v>
      </c>
      <c r="J17" s="148">
        <v>0</v>
      </c>
    </row>
    <row r="18" spans="1:12" ht="24" x14ac:dyDescent="0.2">
      <c r="A18" s="141"/>
      <c r="B18" s="142"/>
      <c r="C18" s="141"/>
      <c r="D18" s="142">
        <v>6113</v>
      </c>
      <c r="E18" s="142"/>
      <c r="F18" s="141"/>
      <c r="G18" s="118" t="s">
        <v>41</v>
      </c>
      <c r="H18" s="144">
        <f>SUM(H19:H21)</f>
        <v>6600</v>
      </c>
      <c r="I18" s="144">
        <f>SUM(I19:I21)</f>
        <v>6022</v>
      </c>
      <c r="J18" s="144">
        <f>SUM(J19:J21)</f>
        <v>12622</v>
      </c>
    </row>
    <row r="19" spans="1:12" x14ac:dyDescent="0.2">
      <c r="A19" s="145"/>
      <c r="B19" s="146"/>
      <c r="C19" s="145"/>
      <c r="D19" s="146"/>
      <c r="E19" s="146"/>
      <c r="F19" s="145">
        <v>611310</v>
      </c>
      <c r="G19" s="121" t="s">
        <v>42</v>
      </c>
      <c r="H19" s="148">
        <v>2000</v>
      </c>
      <c r="I19" s="148">
        <f t="shared" ref="I19:I28" si="1">J19-H19</f>
        <v>1200</v>
      </c>
      <c r="J19" s="148">
        <v>3200</v>
      </c>
    </row>
    <row r="20" spans="1:12" ht="24" x14ac:dyDescent="0.2">
      <c r="A20" s="145"/>
      <c r="B20" s="146"/>
      <c r="C20" s="145"/>
      <c r="D20" s="146"/>
      <c r="E20" s="146"/>
      <c r="F20" s="145">
        <v>611320</v>
      </c>
      <c r="G20" s="121" t="s">
        <v>43</v>
      </c>
      <c r="H20" s="148">
        <v>100</v>
      </c>
      <c r="I20" s="148">
        <f t="shared" si="1"/>
        <v>-78</v>
      </c>
      <c r="J20" s="148">
        <v>22</v>
      </c>
    </row>
    <row r="21" spans="1:12" x14ac:dyDescent="0.2">
      <c r="A21" s="145"/>
      <c r="B21" s="146"/>
      <c r="C21" s="145"/>
      <c r="D21" s="146"/>
      <c r="E21" s="146"/>
      <c r="F21" s="145">
        <v>611330</v>
      </c>
      <c r="G21" s="121" t="s">
        <v>44</v>
      </c>
      <c r="H21" s="148">
        <v>4500</v>
      </c>
      <c r="I21" s="148">
        <f t="shared" si="1"/>
        <v>4900</v>
      </c>
      <c r="J21" s="148">
        <v>9400</v>
      </c>
    </row>
    <row r="22" spans="1:12" x14ac:dyDescent="0.2">
      <c r="A22" s="141"/>
      <c r="B22" s="142"/>
      <c r="C22" s="141"/>
      <c r="D22" s="142">
        <v>6114</v>
      </c>
      <c r="E22" s="142"/>
      <c r="F22" s="141"/>
      <c r="G22" s="143" t="s">
        <v>45</v>
      </c>
      <c r="H22" s="144">
        <f>H23+H24</f>
        <v>51300</v>
      </c>
      <c r="I22" s="144">
        <f t="shared" si="1"/>
        <v>38670</v>
      </c>
      <c r="J22" s="144">
        <f>J23+J24</f>
        <v>89970</v>
      </c>
    </row>
    <row r="23" spans="1:12" x14ac:dyDescent="0.2">
      <c r="A23" s="145"/>
      <c r="B23" s="146"/>
      <c r="C23" s="145"/>
      <c r="D23" s="146"/>
      <c r="E23" s="146"/>
      <c r="F23" s="145">
        <v>611410</v>
      </c>
      <c r="G23" s="121" t="s">
        <v>46</v>
      </c>
      <c r="H23" s="148">
        <v>51000</v>
      </c>
      <c r="I23" s="148">
        <f t="shared" si="1"/>
        <v>38000</v>
      </c>
      <c r="J23" s="148">
        <v>89000</v>
      </c>
    </row>
    <row r="24" spans="1:12" x14ac:dyDescent="0.2">
      <c r="A24" s="145"/>
      <c r="B24" s="146"/>
      <c r="C24" s="145"/>
      <c r="D24" s="146"/>
      <c r="E24" s="146"/>
      <c r="F24" s="145">
        <v>611430</v>
      </c>
      <c r="G24" s="121" t="s">
        <v>47</v>
      </c>
      <c r="H24" s="148">
        <v>300</v>
      </c>
      <c r="I24" s="148">
        <f t="shared" si="1"/>
        <v>670</v>
      </c>
      <c r="J24" s="148">
        <v>970</v>
      </c>
    </row>
    <row r="25" spans="1:12" x14ac:dyDescent="0.2">
      <c r="A25" s="141"/>
      <c r="B25" s="142"/>
      <c r="C25" s="141"/>
      <c r="D25" s="142">
        <v>6115</v>
      </c>
      <c r="E25" s="142"/>
      <c r="F25" s="141"/>
      <c r="G25" s="143" t="s">
        <v>48</v>
      </c>
      <c r="H25" s="144">
        <f>H26</f>
        <v>15000</v>
      </c>
      <c r="I25" s="144">
        <f t="shared" ref="I25:J25" si="2">I26</f>
        <v>22000</v>
      </c>
      <c r="J25" s="144">
        <f t="shared" si="2"/>
        <v>37000</v>
      </c>
    </row>
    <row r="26" spans="1:12" x14ac:dyDescent="0.2">
      <c r="A26" s="145"/>
      <c r="B26" s="146"/>
      <c r="C26" s="145"/>
      <c r="D26" s="146"/>
      <c r="E26" s="146"/>
      <c r="F26" s="145">
        <v>611510</v>
      </c>
      <c r="G26" s="121" t="s">
        <v>49</v>
      </c>
      <c r="H26" s="148">
        <v>15000</v>
      </c>
      <c r="I26" s="148">
        <f t="shared" si="1"/>
        <v>22000</v>
      </c>
      <c r="J26" s="148">
        <v>37000</v>
      </c>
      <c r="L26" s="161"/>
    </row>
    <row r="27" spans="1:12" x14ac:dyDescent="0.2">
      <c r="A27" s="141"/>
      <c r="B27" s="142"/>
      <c r="C27" s="141"/>
      <c r="D27" s="142">
        <v>6117</v>
      </c>
      <c r="E27" s="142"/>
      <c r="F27" s="141"/>
      <c r="G27" s="143" t="s">
        <v>50</v>
      </c>
      <c r="H27" s="144">
        <f>H28</f>
        <v>-180000</v>
      </c>
      <c r="I27" s="144">
        <f t="shared" ref="I27:J27" si="3">I28</f>
        <v>-17416</v>
      </c>
      <c r="J27" s="144">
        <f t="shared" si="3"/>
        <v>-197416</v>
      </c>
    </row>
    <row r="28" spans="1:12" x14ac:dyDescent="0.2">
      <c r="A28" s="145"/>
      <c r="B28" s="146"/>
      <c r="C28" s="145"/>
      <c r="D28" s="146"/>
      <c r="E28" s="146"/>
      <c r="F28" s="145">
        <v>611710</v>
      </c>
      <c r="G28" s="121" t="s">
        <v>50</v>
      </c>
      <c r="H28" s="148">
        <v>-180000</v>
      </c>
      <c r="I28" s="148">
        <f t="shared" si="1"/>
        <v>-17416</v>
      </c>
      <c r="J28" s="148">
        <v>-197416</v>
      </c>
      <c r="L28" s="161"/>
    </row>
    <row r="29" spans="1:12" x14ac:dyDescent="0.2">
      <c r="A29" s="198"/>
      <c r="B29" s="199"/>
      <c r="C29" s="200">
        <v>612</v>
      </c>
      <c r="D29" s="199">
        <v>11</v>
      </c>
      <c r="E29" s="199"/>
      <c r="F29" s="198"/>
      <c r="G29" s="201" t="s">
        <v>523</v>
      </c>
      <c r="H29" s="202">
        <f>H30</f>
        <v>2000</v>
      </c>
      <c r="I29" s="202">
        <f>I30</f>
        <v>-2000</v>
      </c>
      <c r="J29" s="202"/>
      <c r="L29" s="161"/>
    </row>
    <row r="30" spans="1:12" x14ac:dyDescent="0.2">
      <c r="A30" s="203"/>
      <c r="B30" s="204"/>
      <c r="C30" s="203"/>
      <c r="D30" s="205">
        <v>6125</v>
      </c>
      <c r="E30" s="204"/>
      <c r="F30" s="203"/>
      <c r="G30" s="206" t="s">
        <v>523</v>
      </c>
      <c r="H30" s="207">
        <f>H31</f>
        <v>2000</v>
      </c>
      <c r="I30" s="207">
        <f>I31</f>
        <v>-2000</v>
      </c>
      <c r="J30" s="207"/>
      <c r="L30" s="161"/>
    </row>
    <row r="31" spans="1:12" x14ac:dyDescent="0.2">
      <c r="A31" s="145"/>
      <c r="B31" s="146"/>
      <c r="C31" s="145"/>
      <c r="D31" s="146"/>
      <c r="E31" s="146"/>
      <c r="F31" s="145">
        <v>612510</v>
      </c>
      <c r="G31" s="197" t="s">
        <v>522</v>
      </c>
      <c r="H31" s="148">
        <v>2000</v>
      </c>
      <c r="I31" s="148">
        <f>J31-H31</f>
        <v>-2000</v>
      </c>
      <c r="J31" s="148">
        <v>0</v>
      </c>
      <c r="L31" s="161"/>
    </row>
    <row r="32" spans="1:12" x14ac:dyDescent="0.2">
      <c r="A32" s="138"/>
      <c r="B32" s="139"/>
      <c r="C32" s="138">
        <v>613</v>
      </c>
      <c r="D32" s="139"/>
      <c r="E32" s="139">
        <v>11</v>
      </c>
      <c r="F32" s="138"/>
      <c r="G32" s="112" t="s">
        <v>51</v>
      </c>
      <c r="H32" s="140">
        <f>H33+H37</f>
        <v>6400</v>
      </c>
      <c r="I32" s="140">
        <f>I33+I37</f>
        <v>13790</v>
      </c>
      <c r="J32" s="140">
        <f>J33+J37</f>
        <v>20190</v>
      </c>
    </row>
    <row r="33" spans="1:10" ht="24" x14ac:dyDescent="0.2">
      <c r="A33" s="141"/>
      <c r="B33" s="142"/>
      <c r="C33" s="141"/>
      <c r="D33" s="142">
        <v>6131</v>
      </c>
      <c r="E33" s="142"/>
      <c r="F33" s="141"/>
      <c r="G33" s="118" t="s">
        <v>52</v>
      </c>
      <c r="H33" s="144">
        <f>H34+H35+H36</f>
        <v>400</v>
      </c>
      <c r="I33" s="144">
        <f>I34+I35+I36</f>
        <v>-10</v>
      </c>
      <c r="J33" s="144">
        <f>J34+J35+J36</f>
        <v>390</v>
      </c>
    </row>
    <row r="34" spans="1:10" x14ac:dyDescent="0.2">
      <c r="A34" s="145"/>
      <c r="B34" s="146"/>
      <c r="C34" s="145"/>
      <c r="D34" s="146"/>
      <c r="E34" s="146"/>
      <c r="F34" s="145">
        <v>613140</v>
      </c>
      <c r="G34" s="147" t="s">
        <v>53</v>
      </c>
      <c r="H34" s="148">
        <v>100</v>
      </c>
      <c r="I34" s="148">
        <f>J34-H34</f>
        <v>290</v>
      </c>
      <c r="J34" s="148">
        <v>390</v>
      </c>
    </row>
    <row r="35" spans="1:10" x14ac:dyDescent="0.2">
      <c r="A35" s="145"/>
      <c r="B35" s="146"/>
      <c r="C35" s="145"/>
      <c r="D35" s="146"/>
      <c r="E35" s="146"/>
      <c r="F35" s="145">
        <v>613150</v>
      </c>
      <c r="G35" s="147" t="s">
        <v>54</v>
      </c>
      <c r="H35" s="148">
        <v>150</v>
      </c>
      <c r="I35" s="148">
        <f>J35-H35</f>
        <v>-150</v>
      </c>
      <c r="J35" s="148">
        <v>0</v>
      </c>
    </row>
    <row r="36" spans="1:10" x14ac:dyDescent="0.2">
      <c r="A36" s="145"/>
      <c r="B36" s="146"/>
      <c r="C36" s="145"/>
      <c r="D36" s="146"/>
      <c r="E36" s="146"/>
      <c r="F36" s="145">
        <v>613190</v>
      </c>
      <c r="G36" s="147" t="s">
        <v>55</v>
      </c>
      <c r="H36" s="148">
        <v>150</v>
      </c>
      <c r="I36" s="148">
        <f>J36-H36</f>
        <v>-150</v>
      </c>
      <c r="J36" s="148">
        <v>0</v>
      </c>
    </row>
    <row r="37" spans="1:10" x14ac:dyDescent="0.2">
      <c r="A37" s="141"/>
      <c r="B37" s="142"/>
      <c r="C37" s="141"/>
      <c r="D37" s="142">
        <v>6134</v>
      </c>
      <c r="E37" s="142"/>
      <c r="F37" s="141"/>
      <c r="G37" s="143" t="s">
        <v>56</v>
      </c>
      <c r="H37" s="144">
        <f>H38</f>
        <v>6000</v>
      </c>
      <c r="I37" s="144">
        <f>I38</f>
        <v>13800</v>
      </c>
      <c r="J37" s="144">
        <f>J38</f>
        <v>19800</v>
      </c>
    </row>
    <row r="38" spans="1:10" x14ac:dyDescent="0.2">
      <c r="A38" s="145"/>
      <c r="B38" s="146"/>
      <c r="C38" s="145"/>
      <c r="D38" s="146"/>
      <c r="E38" s="146"/>
      <c r="F38" s="145">
        <v>613410</v>
      </c>
      <c r="G38" s="147" t="s">
        <v>57</v>
      </c>
      <c r="H38" s="148">
        <v>6000</v>
      </c>
      <c r="I38" s="148">
        <f>J38-H38</f>
        <v>13800</v>
      </c>
      <c r="J38" s="148">
        <v>19800</v>
      </c>
    </row>
    <row r="39" spans="1:10" x14ac:dyDescent="0.2">
      <c r="A39" s="138"/>
      <c r="B39" s="139"/>
      <c r="C39" s="138">
        <v>616</v>
      </c>
      <c r="D39" s="139"/>
      <c r="E39" s="139"/>
      <c r="F39" s="138"/>
      <c r="G39" s="112" t="s">
        <v>58</v>
      </c>
      <c r="H39" s="140">
        <f t="shared" ref="H39:J40" si="4">H40</f>
        <v>0</v>
      </c>
      <c r="I39" s="140">
        <f t="shared" si="4"/>
        <v>0</v>
      </c>
      <c r="J39" s="140">
        <f t="shared" si="4"/>
        <v>0</v>
      </c>
    </row>
    <row r="40" spans="1:10" x14ac:dyDescent="0.2">
      <c r="A40" s="141"/>
      <c r="B40" s="142"/>
      <c r="C40" s="141"/>
      <c r="D40" s="142">
        <v>6161</v>
      </c>
      <c r="E40" s="142"/>
      <c r="F40" s="141"/>
      <c r="G40" s="143" t="s">
        <v>59</v>
      </c>
      <c r="H40" s="144">
        <f t="shared" si="4"/>
        <v>0</v>
      </c>
      <c r="I40" s="144">
        <f t="shared" si="4"/>
        <v>0</v>
      </c>
      <c r="J40" s="144">
        <f t="shared" si="4"/>
        <v>0</v>
      </c>
    </row>
    <row r="41" spans="1:10" x14ac:dyDescent="0.2">
      <c r="A41" s="145"/>
      <c r="B41" s="146"/>
      <c r="C41" s="145"/>
      <c r="D41" s="146"/>
      <c r="E41" s="146"/>
      <c r="F41" s="145">
        <v>616110</v>
      </c>
      <c r="G41" s="147" t="s">
        <v>59</v>
      </c>
      <c r="H41" s="148">
        <v>0</v>
      </c>
      <c r="I41" s="148">
        <f>J41-H41</f>
        <v>0</v>
      </c>
      <c r="J41" s="148">
        <v>0</v>
      </c>
    </row>
    <row r="42" spans="1:10" ht="24" x14ac:dyDescent="0.2">
      <c r="A42" s="134"/>
      <c r="B42" s="135">
        <v>63</v>
      </c>
      <c r="C42" s="134"/>
      <c r="D42" s="135"/>
      <c r="E42" s="135"/>
      <c r="F42" s="134"/>
      <c r="G42" s="149" t="s">
        <v>60</v>
      </c>
      <c r="H42" s="137">
        <f>H43+H52</f>
        <v>1414100</v>
      </c>
      <c r="I42" s="137">
        <f>I43+I52</f>
        <v>-1282170</v>
      </c>
      <c r="J42" s="137">
        <f>J43+J52</f>
        <v>131930</v>
      </c>
    </row>
    <row r="43" spans="1:10" x14ac:dyDescent="0.2">
      <c r="A43" s="138"/>
      <c r="B43" s="139"/>
      <c r="C43" s="138">
        <v>633</v>
      </c>
      <c r="D43" s="139"/>
      <c r="E43" s="139" t="s">
        <v>61</v>
      </c>
      <c r="F43" s="138"/>
      <c r="G43" s="112" t="s">
        <v>62</v>
      </c>
      <c r="H43" s="140">
        <f>H44+H48</f>
        <v>1410700</v>
      </c>
      <c r="I43" s="140">
        <f>I44+I48</f>
        <v>-1282770</v>
      </c>
      <c r="J43" s="140">
        <f>J44+J48</f>
        <v>127930</v>
      </c>
    </row>
    <row r="44" spans="1:10" x14ac:dyDescent="0.2">
      <c r="A44" s="141"/>
      <c r="B44" s="142"/>
      <c r="C44" s="141"/>
      <c r="D44" s="142">
        <v>6331</v>
      </c>
      <c r="E44" s="142"/>
      <c r="F44" s="141"/>
      <c r="G44" s="143" t="s">
        <v>63</v>
      </c>
      <c r="H44" s="144">
        <f>SUM(H45:H47)</f>
        <v>10700</v>
      </c>
      <c r="I44" s="144">
        <f>SUM(I45:I47)</f>
        <v>1180</v>
      </c>
      <c r="J44" s="144">
        <f>SUM(J45:J47)</f>
        <v>11880</v>
      </c>
    </row>
    <row r="45" spans="1:10" x14ac:dyDescent="0.2">
      <c r="A45" s="150"/>
      <c r="B45" s="151"/>
      <c r="C45" s="150"/>
      <c r="D45" s="151"/>
      <c r="E45" s="151"/>
      <c r="F45" s="152">
        <v>633110</v>
      </c>
      <c r="G45" s="153" t="s">
        <v>64</v>
      </c>
      <c r="H45" s="154">
        <v>3000</v>
      </c>
      <c r="I45" s="154">
        <f>J45-H45</f>
        <v>0</v>
      </c>
      <c r="J45" s="154">
        <v>3000</v>
      </c>
    </row>
    <row r="46" spans="1:10" x14ac:dyDescent="0.2">
      <c r="A46" s="150"/>
      <c r="B46" s="151"/>
      <c r="C46" s="150"/>
      <c r="D46" s="151"/>
      <c r="E46" s="151"/>
      <c r="F46" s="152">
        <v>633111</v>
      </c>
      <c r="G46" s="153" t="s">
        <v>65</v>
      </c>
      <c r="H46" s="154">
        <v>2700</v>
      </c>
      <c r="I46" s="154">
        <f>J46-H46</f>
        <v>180</v>
      </c>
      <c r="J46" s="154">
        <v>2880</v>
      </c>
    </row>
    <row r="47" spans="1:10" x14ac:dyDescent="0.2">
      <c r="A47" s="145"/>
      <c r="B47" s="146"/>
      <c r="C47" s="145"/>
      <c r="D47" s="146"/>
      <c r="E47" s="146"/>
      <c r="F47" s="145">
        <v>633120</v>
      </c>
      <c r="G47" s="147" t="s">
        <v>66</v>
      </c>
      <c r="H47" s="221">
        <v>5000</v>
      </c>
      <c r="I47" s="148">
        <f>J47-H47</f>
        <v>1000</v>
      </c>
      <c r="J47" s="154">
        <v>6000</v>
      </c>
    </row>
    <row r="48" spans="1:10" x14ac:dyDescent="0.2">
      <c r="A48" s="141"/>
      <c r="B48" s="142"/>
      <c r="C48" s="141"/>
      <c r="D48" s="142">
        <v>6332</v>
      </c>
      <c r="E48" s="142"/>
      <c r="F48" s="141"/>
      <c r="G48" s="143" t="s">
        <v>67</v>
      </c>
      <c r="H48" s="144">
        <f>SUM(H49:H51)</f>
        <v>1400000</v>
      </c>
      <c r="I48" s="144">
        <f>SUM(I49:I51)</f>
        <v>-1283950</v>
      </c>
      <c r="J48" s="144">
        <f>SUM(J49:J51)</f>
        <v>116050</v>
      </c>
    </row>
    <row r="49" spans="1:12" x14ac:dyDescent="0.2">
      <c r="A49" s="145"/>
      <c r="B49" s="146"/>
      <c r="C49" s="145"/>
      <c r="D49" s="146"/>
      <c r="E49" s="146"/>
      <c r="F49" s="145">
        <v>633210</v>
      </c>
      <c r="G49" s="147" t="s">
        <v>68</v>
      </c>
      <c r="H49" s="148">
        <v>112000</v>
      </c>
      <c r="I49" s="148">
        <f>J49-H49</f>
        <v>0</v>
      </c>
      <c r="J49" s="148">
        <v>112000</v>
      </c>
    </row>
    <row r="50" spans="1:12" x14ac:dyDescent="0.2">
      <c r="A50" s="145"/>
      <c r="B50" s="146"/>
      <c r="C50" s="145"/>
      <c r="D50" s="146"/>
      <c r="E50" s="146"/>
      <c r="F50" s="145">
        <v>633211</v>
      </c>
      <c r="G50" s="147" t="s">
        <v>69</v>
      </c>
      <c r="H50" s="148">
        <v>1280000</v>
      </c>
      <c r="I50" s="148">
        <f>J50-H50</f>
        <v>-1280000</v>
      </c>
      <c r="J50" s="148">
        <v>0</v>
      </c>
      <c r="K50" s="43" t="s">
        <v>70</v>
      </c>
      <c r="L50" s="161" t="s">
        <v>71</v>
      </c>
    </row>
    <row r="51" spans="1:12" x14ac:dyDescent="0.2">
      <c r="A51" s="145"/>
      <c r="B51" s="146"/>
      <c r="C51" s="145"/>
      <c r="D51" s="146"/>
      <c r="E51" s="146"/>
      <c r="F51" s="145">
        <v>633220</v>
      </c>
      <c r="G51" s="147" t="s">
        <v>72</v>
      </c>
      <c r="H51" s="148">
        <v>8000</v>
      </c>
      <c r="I51" s="148">
        <f>J51-H51</f>
        <v>-3950</v>
      </c>
      <c r="J51" s="148">
        <v>4050</v>
      </c>
    </row>
    <row r="52" spans="1:12" ht="20.25" customHeight="1" x14ac:dyDescent="0.2">
      <c r="A52" s="138"/>
      <c r="B52" s="139"/>
      <c r="C52" s="138">
        <v>634</v>
      </c>
      <c r="D52" s="139"/>
      <c r="E52" s="139" t="s">
        <v>73</v>
      </c>
      <c r="F52" s="138"/>
      <c r="G52" s="112" t="s">
        <v>74</v>
      </c>
      <c r="H52" s="140">
        <f>H53</f>
        <v>3400</v>
      </c>
      <c r="I52" s="140">
        <f>I53</f>
        <v>600</v>
      </c>
      <c r="J52" s="140">
        <f>J53</f>
        <v>4000</v>
      </c>
    </row>
    <row r="53" spans="1:12" x14ac:dyDescent="0.2">
      <c r="A53" s="141"/>
      <c r="B53" s="142"/>
      <c r="C53" s="141"/>
      <c r="D53" s="142">
        <v>6342</v>
      </c>
      <c r="E53" s="142"/>
      <c r="F53" s="141"/>
      <c r="G53" s="118" t="s">
        <v>75</v>
      </c>
      <c r="H53" s="144">
        <f>SUM(H54:H56)</f>
        <v>3400</v>
      </c>
      <c r="I53" s="144">
        <f>SUM(I54:I56)</f>
        <v>600</v>
      </c>
      <c r="J53" s="144">
        <f>SUM(J54:J56)</f>
        <v>4000</v>
      </c>
    </row>
    <row r="54" spans="1:12" ht="23.25" customHeight="1" x14ac:dyDescent="0.2">
      <c r="A54" s="155"/>
      <c r="B54" s="156"/>
      <c r="C54" s="155"/>
      <c r="D54" s="156"/>
      <c r="E54" s="156"/>
      <c r="F54" s="157">
        <v>634230</v>
      </c>
      <c r="G54" s="158" t="s">
        <v>76</v>
      </c>
      <c r="H54" s="159">
        <v>3400</v>
      </c>
      <c r="I54" s="159">
        <f t="shared" ref="I54:I56" si="5">J54-H54</f>
        <v>-3400</v>
      </c>
      <c r="J54" s="159">
        <v>0</v>
      </c>
      <c r="K54" s="43" t="s">
        <v>70</v>
      </c>
      <c r="L54" s="162" t="s">
        <v>77</v>
      </c>
    </row>
    <row r="55" spans="1:12" ht="23.25" customHeight="1" x14ac:dyDescent="0.2">
      <c r="A55" s="155"/>
      <c r="B55" s="156"/>
      <c r="C55" s="155"/>
      <c r="D55" s="156"/>
      <c r="E55" s="156"/>
      <c r="F55" s="157">
        <v>634250</v>
      </c>
      <c r="G55" s="158" t="s">
        <v>78</v>
      </c>
      <c r="H55" s="159">
        <v>0</v>
      </c>
      <c r="I55" s="159">
        <f t="shared" si="5"/>
        <v>4000</v>
      </c>
      <c r="J55" s="159">
        <v>4000</v>
      </c>
      <c r="L55" s="162" t="s">
        <v>79</v>
      </c>
    </row>
    <row r="56" spans="1:12" ht="24" x14ac:dyDescent="0.2">
      <c r="A56" s="145"/>
      <c r="B56" s="146"/>
      <c r="C56" s="145"/>
      <c r="D56" s="146"/>
      <c r="E56" s="146"/>
      <c r="F56" s="145">
        <v>634260</v>
      </c>
      <c r="G56" s="158" t="s">
        <v>80</v>
      </c>
      <c r="H56" s="148">
        <v>0</v>
      </c>
      <c r="I56" s="148">
        <f t="shared" si="5"/>
        <v>0</v>
      </c>
      <c r="J56" s="159">
        <f>H56</f>
        <v>0</v>
      </c>
      <c r="L56" s="29" t="s">
        <v>81</v>
      </c>
    </row>
    <row r="57" spans="1:12" x14ac:dyDescent="0.2">
      <c r="A57" s="134"/>
      <c r="B57" s="135">
        <v>64</v>
      </c>
      <c r="C57" s="134"/>
      <c r="D57" s="135"/>
      <c r="E57" s="135"/>
      <c r="F57" s="134"/>
      <c r="G57" s="136" t="s">
        <v>82</v>
      </c>
      <c r="H57" s="137">
        <f>H58+H61</f>
        <v>6700</v>
      </c>
      <c r="I57" s="137">
        <f>I58+I61</f>
        <v>-338</v>
      </c>
      <c r="J57" s="137">
        <f>J58+J61</f>
        <v>6362</v>
      </c>
      <c r="L57" s="29"/>
    </row>
    <row r="58" spans="1:12" x14ac:dyDescent="0.2">
      <c r="A58" s="138"/>
      <c r="B58" s="139"/>
      <c r="C58" s="138">
        <v>641</v>
      </c>
      <c r="D58" s="139"/>
      <c r="E58" s="139">
        <v>11</v>
      </c>
      <c r="F58" s="138"/>
      <c r="G58" s="112" t="s">
        <v>83</v>
      </c>
      <c r="H58" s="140">
        <f>H59</f>
        <v>200</v>
      </c>
      <c r="I58" s="140">
        <f t="shared" ref="I58:J58" si="6">I59</f>
        <v>-168</v>
      </c>
      <c r="J58" s="140">
        <f t="shared" si="6"/>
        <v>32</v>
      </c>
      <c r="L58" s="29"/>
    </row>
    <row r="59" spans="1:12" x14ac:dyDescent="0.2">
      <c r="A59" s="141"/>
      <c r="B59" s="142"/>
      <c r="C59" s="141"/>
      <c r="D59" s="142">
        <v>6413</v>
      </c>
      <c r="E59" s="142"/>
      <c r="F59" s="141"/>
      <c r="G59" s="143" t="s">
        <v>84</v>
      </c>
      <c r="H59" s="144">
        <f>H60</f>
        <v>200</v>
      </c>
      <c r="I59" s="144">
        <f>I60</f>
        <v>-168</v>
      </c>
      <c r="J59" s="144">
        <f>J60</f>
        <v>32</v>
      </c>
      <c r="L59" s="29"/>
    </row>
    <row r="60" spans="1:12" x14ac:dyDescent="0.2">
      <c r="A60" s="145"/>
      <c r="B60" s="146"/>
      <c r="C60" s="145"/>
      <c r="D60" s="146"/>
      <c r="E60" s="146"/>
      <c r="F60" s="145">
        <v>641320</v>
      </c>
      <c r="G60" s="147" t="s">
        <v>85</v>
      </c>
      <c r="H60" s="148">
        <v>200</v>
      </c>
      <c r="I60" s="148">
        <f>J60-H60</f>
        <v>-168</v>
      </c>
      <c r="J60" s="148">
        <v>32</v>
      </c>
      <c r="L60" s="29"/>
    </row>
    <row r="61" spans="1:12" x14ac:dyDescent="0.2">
      <c r="A61" s="138"/>
      <c r="B61" s="139"/>
      <c r="C61" s="138">
        <v>642</v>
      </c>
      <c r="D61" s="139"/>
      <c r="E61" s="139" t="s">
        <v>86</v>
      </c>
      <c r="F61" s="138"/>
      <c r="G61" s="112" t="s">
        <v>87</v>
      </c>
      <c r="H61" s="140">
        <f>H62+H65+H69+H71</f>
        <v>6500</v>
      </c>
      <c r="I61" s="140">
        <f>I62+I65+I69+I71</f>
        <v>-170</v>
      </c>
      <c r="J61" s="140">
        <f>J62+J65+J69+J71</f>
        <v>6330</v>
      </c>
      <c r="L61" s="29"/>
    </row>
    <row r="62" spans="1:12" x14ac:dyDescent="0.2">
      <c r="A62" s="141"/>
      <c r="B62" s="142"/>
      <c r="C62" s="141"/>
      <c r="D62" s="142">
        <v>6421</v>
      </c>
      <c r="E62" s="142"/>
      <c r="F62" s="141"/>
      <c r="G62" s="143" t="s">
        <v>88</v>
      </c>
      <c r="H62" s="144">
        <f>SUM(H63:H64)</f>
        <v>400</v>
      </c>
      <c r="I62" s="144">
        <f>SUM(I63:I64)</f>
        <v>-400</v>
      </c>
      <c r="J62" s="144">
        <f>SUM(J63:J64)</f>
        <v>0</v>
      </c>
      <c r="L62" s="29"/>
    </row>
    <row r="63" spans="1:12" x14ac:dyDescent="0.2">
      <c r="A63" s="145"/>
      <c r="B63" s="146"/>
      <c r="C63" s="145"/>
      <c r="D63" s="146"/>
      <c r="E63" s="146"/>
      <c r="F63" s="145">
        <v>642192</v>
      </c>
      <c r="G63" s="147" t="s">
        <v>89</v>
      </c>
      <c r="H63" s="148">
        <v>200</v>
      </c>
      <c r="I63" s="148">
        <f>J63-H63</f>
        <v>-200</v>
      </c>
      <c r="J63" s="148">
        <v>0</v>
      </c>
      <c r="L63" s="29"/>
    </row>
    <row r="64" spans="1:12" x14ac:dyDescent="0.2">
      <c r="A64" s="145"/>
      <c r="B64" s="146"/>
      <c r="C64" s="145"/>
      <c r="D64" s="146"/>
      <c r="E64" s="146"/>
      <c r="F64" s="145">
        <v>642193</v>
      </c>
      <c r="G64" s="147" t="s">
        <v>90</v>
      </c>
      <c r="H64" s="148">
        <v>200</v>
      </c>
      <c r="I64" s="148">
        <f>J64-H64</f>
        <v>-200</v>
      </c>
      <c r="J64" s="148">
        <v>0</v>
      </c>
      <c r="L64" s="29"/>
    </row>
    <row r="65" spans="1:12" x14ac:dyDescent="0.2">
      <c r="A65" s="141"/>
      <c r="B65" s="142"/>
      <c r="C65" s="141"/>
      <c r="D65" s="142">
        <v>6422</v>
      </c>
      <c r="E65" s="142"/>
      <c r="F65" s="141"/>
      <c r="G65" s="143" t="s">
        <v>91</v>
      </c>
      <c r="H65" s="144">
        <f>SUM(H66:H68)</f>
        <v>1950</v>
      </c>
      <c r="I65" s="144">
        <f>SUM(I66:I68)</f>
        <v>-100</v>
      </c>
      <c r="J65" s="144">
        <f>SUM(J66:J68)</f>
        <v>1850</v>
      </c>
      <c r="L65" s="29"/>
    </row>
    <row r="66" spans="1:12" x14ac:dyDescent="0.2">
      <c r="A66" s="145"/>
      <c r="B66" s="146"/>
      <c r="C66" s="145"/>
      <c r="D66" s="146"/>
      <c r="E66" s="146"/>
      <c r="F66" s="145">
        <v>642250</v>
      </c>
      <c r="G66" s="147" t="s">
        <v>92</v>
      </c>
      <c r="H66" s="148">
        <v>1800</v>
      </c>
      <c r="I66" s="148">
        <f>J66-H66</f>
        <v>0</v>
      </c>
      <c r="J66" s="148">
        <v>1800</v>
      </c>
      <c r="L66" s="29"/>
    </row>
    <row r="67" spans="1:12" x14ac:dyDescent="0.2">
      <c r="A67" s="145"/>
      <c r="B67" s="146"/>
      <c r="C67" s="145"/>
      <c r="D67" s="146"/>
      <c r="E67" s="146"/>
      <c r="F67" s="145">
        <v>642251</v>
      </c>
      <c r="G67" s="147" t="s">
        <v>93</v>
      </c>
      <c r="H67" s="148">
        <v>0</v>
      </c>
      <c r="I67" s="148">
        <f>J67-H67</f>
        <v>0</v>
      </c>
      <c r="J67" s="148">
        <f t="shared" ref="J67" si="7">H67</f>
        <v>0</v>
      </c>
      <c r="L67" s="29"/>
    </row>
    <row r="68" spans="1:12" x14ac:dyDescent="0.2">
      <c r="A68" s="145"/>
      <c r="B68" s="146"/>
      <c r="C68" s="145"/>
      <c r="D68" s="146"/>
      <c r="E68" s="146"/>
      <c r="F68" s="145">
        <v>642252</v>
      </c>
      <c r="G68" s="147" t="s">
        <v>94</v>
      </c>
      <c r="H68" s="148">
        <v>150</v>
      </c>
      <c r="I68" s="148">
        <f>J68-H68</f>
        <v>-100</v>
      </c>
      <c r="J68" s="148">
        <v>50</v>
      </c>
      <c r="L68" s="29"/>
    </row>
    <row r="69" spans="1:12" x14ac:dyDescent="0.2">
      <c r="A69" s="141"/>
      <c r="B69" s="142"/>
      <c r="C69" s="141"/>
      <c r="D69" s="142">
        <v>6423</v>
      </c>
      <c r="E69" s="142"/>
      <c r="F69" s="141"/>
      <c r="G69" s="143" t="s">
        <v>95</v>
      </c>
      <c r="H69" s="144">
        <f>SUM(H70:H70)</f>
        <v>4150</v>
      </c>
      <c r="I69" s="144">
        <f>SUM(I70:I70)</f>
        <v>0</v>
      </c>
      <c r="J69" s="144">
        <f>SUM(J70:J70)</f>
        <v>4150</v>
      </c>
      <c r="L69" s="29"/>
    </row>
    <row r="70" spans="1:12" x14ac:dyDescent="0.2">
      <c r="A70" s="145"/>
      <c r="B70" s="146"/>
      <c r="C70" s="145"/>
      <c r="D70" s="146"/>
      <c r="E70" s="146"/>
      <c r="F70" s="145">
        <v>642391</v>
      </c>
      <c r="G70" s="147" t="s">
        <v>96</v>
      </c>
      <c r="H70" s="148">
        <v>4150</v>
      </c>
      <c r="I70" s="148">
        <f>J70-H70</f>
        <v>0</v>
      </c>
      <c r="J70" s="148">
        <v>4150</v>
      </c>
      <c r="L70" s="162"/>
    </row>
    <row r="71" spans="1:12" x14ac:dyDescent="0.2">
      <c r="A71" s="141"/>
      <c r="B71" s="142"/>
      <c r="C71" s="141"/>
      <c r="D71" s="142">
        <v>6429</v>
      </c>
      <c r="E71" s="142"/>
      <c r="F71" s="141"/>
      <c r="G71" s="143" t="s">
        <v>97</v>
      </c>
      <c r="H71" s="144">
        <f>H72</f>
        <v>0</v>
      </c>
      <c r="I71" s="144">
        <f>I72</f>
        <v>330</v>
      </c>
      <c r="J71" s="144">
        <f>J72</f>
        <v>330</v>
      </c>
      <c r="L71" s="29"/>
    </row>
    <row r="72" spans="1:12" x14ac:dyDescent="0.2">
      <c r="A72" s="145"/>
      <c r="B72" s="146"/>
      <c r="C72" s="145"/>
      <c r="D72" s="130"/>
      <c r="E72" s="130"/>
      <c r="F72" s="145">
        <v>642990</v>
      </c>
      <c r="G72" s="147" t="s">
        <v>98</v>
      </c>
      <c r="H72" s="148">
        <v>0</v>
      </c>
      <c r="I72" s="148">
        <f>J72-H72</f>
        <v>330</v>
      </c>
      <c r="J72" s="148">
        <v>330</v>
      </c>
      <c r="L72" s="162" t="s">
        <v>99</v>
      </c>
    </row>
    <row r="73" spans="1:12" ht="24" x14ac:dyDescent="0.2">
      <c r="A73" s="134"/>
      <c r="B73" s="135">
        <v>65</v>
      </c>
      <c r="C73" s="134"/>
      <c r="D73" s="135"/>
      <c r="E73" s="135"/>
      <c r="F73" s="134"/>
      <c r="G73" s="149" t="s">
        <v>100</v>
      </c>
      <c r="H73" s="137">
        <f>H74+H82+H92</f>
        <v>63620</v>
      </c>
      <c r="I73" s="137">
        <f>I74+I82+I92</f>
        <v>-16680</v>
      </c>
      <c r="J73" s="137">
        <f>J74+J82+J92</f>
        <v>46940</v>
      </c>
      <c r="L73" s="29"/>
    </row>
    <row r="74" spans="1:12" x14ac:dyDescent="0.2">
      <c r="A74" s="138"/>
      <c r="B74" s="139"/>
      <c r="C74" s="138">
        <v>651</v>
      </c>
      <c r="D74" s="139"/>
      <c r="E74" s="139">
        <v>11</v>
      </c>
      <c r="F74" s="138"/>
      <c r="G74" s="112" t="s">
        <v>101</v>
      </c>
      <c r="H74" s="140">
        <f>H75+H80</f>
        <v>40500</v>
      </c>
      <c r="I74" s="140">
        <f>I75+I80</f>
        <v>-12500</v>
      </c>
      <c r="J74" s="140">
        <f>J75+J80</f>
        <v>28000</v>
      </c>
      <c r="L74" s="29"/>
    </row>
    <row r="75" spans="1:12" x14ac:dyDescent="0.2">
      <c r="A75" s="141"/>
      <c r="B75" s="142"/>
      <c r="C75" s="141"/>
      <c r="D75" s="142">
        <v>6512</v>
      </c>
      <c r="E75" s="142"/>
      <c r="F75" s="141"/>
      <c r="G75" s="143" t="s">
        <v>102</v>
      </c>
      <c r="H75" s="144">
        <f>SUM(H76:H79)</f>
        <v>40500</v>
      </c>
      <c r="I75" s="144">
        <f>SUM(I76:I79)</f>
        <v>-12500</v>
      </c>
      <c r="J75" s="144">
        <f>SUM(J76:J79)</f>
        <v>28000</v>
      </c>
      <c r="L75" s="29"/>
    </row>
    <row r="76" spans="1:12" x14ac:dyDescent="0.2">
      <c r="A76" s="145"/>
      <c r="B76" s="146"/>
      <c r="C76" s="145"/>
      <c r="D76" s="146"/>
      <c r="E76" s="146"/>
      <c r="F76" s="145">
        <v>651291</v>
      </c>
      <c r="G76" s="147" t="s">
        <v>103</v>
      </c>
      <c r="H76" s="148">
        <v>3000</v>
      </c>
      <c r="I76" s="148">
        <f>J76-H76</f>
        <v>-3000</v>
      </c>
      <c r="J76" s="148">
        <v>0</v>
      </c>
      <c r="L76" s="29"/>
    </row>
    <row r="77" spans="1:12" x14ac:dyDescent="0.2">
      <c r="A77" s="145"/>
      <c r="B77" s="146"/>
      <c r="C77" s="145"/>
      <c r="D77" s="146"/>
      <c r="E77" s="146"/>
      <c r="F77" s="145">
        <v>6512920</v>
      </c>
      <c r="G77" s="147" t="s">
        <v>104</v>
      </c>
      <c r="H77" s="148">
        <v>18500</v>
      </c>
      <c r="I77" s="148">
        <f>J77-H77</f>
        <v>0</v>
      </c>
      <c r="J77" s="148">
        <f t="shared" ref="J77" si="8">H77</f>
        <v>18500</v>
      </c>
      <c r="L77" s="29"/>
    </row>
    <row r="78" spans="1:12" x14ac:dyDescent="0.2">
      <c r="A78" s="145"/>
      <c r="B78" s="146"/>
      <c r="C78" s="145"/>
      <c r="D78" s="146"/>
      <c r="E78" s="146"/>
      <c r="F78" s="145">
        <v>6512921</v>
      </c>
      <c r="G78" s="147" t="s">
        <v>105</v>
      </c>
      <c r="H78" s="148">
        <v>11000</v>
      </c>
      <c r="I78" s="148">
        <f>J78-H78</f>
        <v>-9500</v>
      </c>
      <c r="J78" s="148">
        <v>1500</v>
      </c>
      <c r="L78" s="29"/>
    </row>
    <row r="79" spans="1:12" x14ac:dyDescent="0.2">
      <c r="A79" s="145"/>
      <c r="B79" s="146"/>
      <c r="C79" s="145"/>
      <c r="D79" s="146"/>
      <c r="E79" s="146"/>
      <c r="F79" s="145">
        <v>6512922</v>
      </c>
      <c r="G79" s="147" t="s">
        <v>106</v>
      </c>
      <c r="H79" s="148">
        <v>8000</v>
      </c>
      <c r="I79" s="148">
        <f>J79-H79</f>
        <v>0</v>
      </c>
      <c r="J79" s="148">
        <v>8000</v>
      </c>
      <c r="L79" s="29"/>
    </row>
    <row r="80" spans="1:12" x14ac:dyDescent="0.2">
      <c r="A80" s="141"/>
      <c r="B80" s="142"/>
      <c r="C80" s="141"/>
      <c r="D80" s="142">
        <v>6513</v>
      </c>
      <c r="E80" s="142"/>
      <c r="F80" s="141"/>
      <c r="G80" s="143" t="s">
        <v>107</v>
      </c>
      <c r="H80" s="144">
        <f>SUM(H81)</f>
        <v>0</v>
      </c>
      <c r="I80" s="144">
        <f>SUM(I81)</f>
        <v>0</v>
      </c>
      <c r="J80" s="144">
        <f>SUM(J81)</f>
        <v>0</v>
      </c>
      <c r="L80" s="29"/>
    </row>
    <row r="81" spans="1:12" x14ac:dyDescent="0.2">
      <c r="A81" s="145"/>
      <c r="B81" s="146"/>
      <c r="C81" s="145"/>
      <c r="D81" s="146"/>
      <c r="E81" s="146"/>
      <c r="F81" s="145">
        <v>651390</v>
      </c>
      <c r="G81" s="147" t="s">
        <v>108</v>
      </c>
      <c r="H81" s="148">
        <v>0</v>
      </c>
      <c r="I81" s="148">
        <f>J81-H81</f>
        <v>0</v>
      </c>
      <c r="J81" s="148">
        <f>H81</f>
        <v>0</v>
      </c>
      <c r="L81" s="29"/>
    </row>
    <row r="82" spans="1:12" x14ac:dyDescent="0.2">
      <c r="A82" s="138"/>
      <c r="B82" s="139"/>
      <c r="C82" s="138">
        <v>652</v>
      </c>
      <c r="D82" s="139"/>
      <c r="E82" s="139" t="s">
        <v>109</v>
      </c>
      <c r="F82" s="138"/>
      <c r="G82" s="112" t="s">
        <v>110</v>
      </c>
      <c r="H82" s="140">
        <f>H83+H85+H87</f>
        <v>6520</v>
      </c>
      <c r="I82" s="140">
        <f>I83+I85+I87</f>
        <v>-3680</v>
      </c>
      <c r="J82" s="140">
        <f>J83+J85+J87</f>
        <v>2840</v>
      </c>
      <c r="L82" s="29"/>
    </row>
    <row r="83" spans="1:12" x14ac:dyDescent="0.2">
      <c r="A83" s="141"/>
      <c r="B83" s="142"/>
      <c r="C83" s="141"/>
      <c r="D83" s="142">
        <v>6522</v>
      </c>
      <c r="E83" s="142"/>
      <c r="F83" s="141"/>
      <c r="G83" s="143" t="s">
        <v>111</v>
      </c>
      <c r="H83" s="144">
        <f>H84</f>
        <v>900</v>
      </c>
      <c r="I83" s="144">
        <f>I84</f>
        <v>-830</v>
      </c>
      <c r="J83" s="144">
        <f>J84</f>
        <v>70</v>
      </c>
      <c r="L83" s="29"/>
    </row>
    <row r="84" spans="1:12" x14ac:dyDescent="0.2">
      <c r="A84" s="145"/>
      <c r="B84" s="146"/>
      <c r="C84" s="145"/>
      <c r="D84" s="146"/>
      <c r="E84" s="146"/>
      <c r="F84" s="145">
        <v>652210</v>
      </c>
      <c r="G84" s="147" t="s">
        <v>112</v>
      </c>
      <c r="H84" s="148">
        <v>900</v>
      </c>
      <c r="I84" s="148">
        <f>J84-H84</f>
        <v>-830</v>
      </c>
      <c r="J84" s="148">
        <v>70</v>
      </c>
    </row>
    <row r="85" spans="1:12" x14ac:dyDescent="0.2">
      <c r="A85" s="141"/>
      <c r="B85" s="142"/>
      <c r="C85" s="141"/>
      <c r="D85" s="142">
        <v>6524</v>
      </c>
      <c r="E85" s="142"/>
      <c r="F85" s="141"/>
      <c r="G85" s="143" t="s">
        <v>113</v>
      </c>
      <c r="H85" s="144">
        <f>H86</f>
        <v>100</v>
      </c>
      <c r="I85" s="144">
        <f>I86</f>
        <v>-50</v>
      </c>
      <c r="J85" s="144">
        <f>J86</f>
        <v>50</v>
      </c>
    </row>
    <row r="86" spans="1:12" x14ac:dyDescent="0.2">
      <c r="A86" s="145"/>
      <c r="B86" s="146"/>
      <c r="C86" s="145"/>
      <c r="D86" s="146"/>
      <c r="E86" s="146"/>
      <c r="F86" s="145">
        <v>652410</v>
      </c>
      <c r="G86" s="147" t="s">
        <v>113</v>
      </c>
      <c r="H86" s="148">
        <v>100</v>
      </c>
      <c r="I86" s="148">
        <f>J86-H86</f>
        <v>-50</v>
      </c>
      <c r="J86" s="148">
        <v>50</v>
      </c>
    </row>
    <row r="87" spans="1:12" x14ac:dyDescent="0.2">
      <c r="A87" s="141"/>
      <c r="B87" s="142"/>
      <c r="C87" s="141"/>
      <c r="D87" s="142">
        <v>6526</v>
      </c>
      <c r="E87" s="142"/>
      <c r="F87" s="141"/>
      <c r="G87" s="143" t="s">
        <v>114</v>
      </c>
      <c r="H87" s="144">
        <f>SUM(H88:H91)</f>
        <v>5520</v>
      </c>
      <c r="I87" s="144">
        <f>SUM(I88:I91)</f>
        <v>-2800</v>
      </c>
      <c r="J87" s="144">
        <f>SUM(J88:J91)</f>
        <v>2720</v>
      </c>
    </row>
    <row r="88" spans="1:12" ht="18" customHeight="1" x14ac:dyDescent="0.2">
      <c r="A88" s="145"/>
      <c r="B88" s="146"/>
      <c r="C88" s="145"/>
      <c r="D88" s="146"/>
      <c r="E88" s="146"/>
      <c r="F88" s="145">
        <v>652640</v>
      </c>
      <c r="G88" s="121" t="s">
        <v>115</v>
      </c>
      <c r="H88" s="148">
        <v>1260</v>
      </c>
      <c r="I88" s="148">
        <f>J88-H88</f>
        <v>0</v>
      </c>
      <c r="J88" s="148">
        <f>H88</f>
        <v>1260</v>
      </c>
    </row>
    <row r="89" spans="1:12" x14ac:dyDescent="0.2">
      <c r="A89" s="145"/>
      <c r="B89" s="146"/>
      <c r="C89" s="145"/>
      <c r="D89" s="146"/>
      <c r="E89" s="146"/>
      <c r="F89" s="145">
        <v>652641</v>
      </c>
      <c r="G89" s="121" t="s">
        <v>116</v>
      </c>
      <c r="H89" s="148">
        <v>1260</v>
      </c>
      <c r="I89" s="148">
        <f>J89-H89</f>
        <v>0</v>
      </c>
      <c r="J89" s="148">
        <f t="shared" ref="J89:J91" si="9">H89</f>
        <v>1260</v>
      </c>
    </row>
    <row r="90" spans="1:12" x14ac:dyDescent="0.2">
      <c r="A90" s="145"/>
      <c r="B90" s="146"/>
      <c r="C90" s="145"/>
      <c r="D90" s="146"/>
      <c r="E90" s="146"/>
      <c r="F90" s="145">
        <v>652680</v>
      </c>
      <c r="G90" s="147" t="s">
        <v>117</v>
      </c>
      <c r="H90" s="148">
        <v>3000</v>
      </c>
      <c r="I90" s="148">
        <f>J90-H90</f>
        <v>-2800</v>
      </c>
      <c r="J90" s="148">
        <v>200</v>
      </c>
    </row>
    <row r="91" spans="1:12" x14ac:dyDescent="0.2">
      <c r="A91" s="145"/>
      <c r="B91" s="146"/>
      <c r="C91" s="145"/>
      <c r="D91" s="146"/>
      <c r="E91" s="146"/>
      <c r="F91" s="145">
        <v>652690</v>
      </c>
      <c r="G91" s="147" t="s">
        <v>118</v>
      </c>
      <c r="H91" s="148">
        <v>0</v>
      </c>
      <c r="I91" s="148">
        <f>J91-H91</f>
        <v>0</v>
      </c>
      <c r="J91" s="148">
        <f t="shared" si="9"/>
        <v>0</v>
      </c>
    </row>
    <row r="92" spans="1:12" x14ac:dyDescent="0.2">
      <c r="A92" s="138"/>
      <c r="B92" s="139"/>
      <c r="C92" s="138">
        <v>653</v>
      </c>
      <c r="D92" s="139"/>
      <c r="E92" s="139">
        <v>43</v>
      </c>
      <c r="F92" s="138"/>
      <c r="G92" s="112" t="s">
        <v>119</v>
      </c>
      <c r="H92" s="140">
        <f>H93+H95</f>
        <v>16600</v>
      </c>
      <c r="I92" s="140">
        <f>I93+I95</f>
        <v>-500</v>
      </c>
      <c r="J92" s="140">
        <f>J93+J95</f>
        <v>16100</v>
      </c>
    </row>
    <row r="93" spans="1:12" x14ac:dyDescent="0.2">
      <c r="A93" s="141"/>
      <c r="B93" s="142"/>
      <c r="C93" s="141"/>
      <c r="D93" s="142">
        <v>6531</v>
      </c>
      <c r="E93" s="142"/>
      <c r="F93" s="141"/>
      <c r="G93" s="143" t="s">
        <v>120</v>
      </c>
      <c r="H93" s="144">
        <f>H94</f>
        <v>600</v>
      </c>
      <c r="I93" s="144">
        <f>I94</f>
        <v>-500</v>
      </c>
      <c r="J93" s="144">
        <f>J94</f>
        <v>100</v>
      </c>
    </row>
    <row r="94" spans="1:12" x14ac:dyDescent="0.2">
      <c r="A94" s="145"/>
      <c r="B94" s="146"/>
      <c r="C94" s="163"/>
      <c r="D94" s="146"/>
      <c r="E94" s="146"/>
      <c r="F94" s="145">
        <v>653110</v>
      </c>
      <c r="G94" s="147" t="s">
        <v>120</v>
      </c>
      <c r="H94" s="148">
        <v>600</v>
      </c>
      <c r="I94" s="148">
        <f>J94-H94</f>
        <v>-500</v>
      </c>
      <c r="J94" s="148">
        <v>100</v>
      </c>
    </row>
    <row r="95" spans="1:12" x14ac:dyDescent="0.2">
      <c r="A95" s="164"/>
      <c r="B95" s="165"/>
      <c r="C95" s="166"/>
      <c r="D95" s="142">
        <v>6532</v>
      </c>
      <c r="E95" s="142"/>
      <c r="F95" s="164"/>
      <c r="G95" s="143" t="s">
        <v>121</v>
      </c>
      <c r="H95" s="167">
        <f>H96</f>
        <v>16000</v>
      </c>
      <c r="I95" s="167">
        <f>J96-H96</f>
        <v>0</v>
      </c>
      <c r="J95" s="167">
        <f>J96</f>
        <v>16000</v>
      </c>
    </row>
    <row r="96" spans="1:12" x14ac:dyDescent="0.2">
      <c r="A96" s="145"/>
      <c r="B96" s="146"/>
      <c r="C96" s="163"/>
      <c r="D96" s="146"/>
      <c r="E96" s="146"/>
      <c r="F96" s="145">
        <v>653210</v>
      </c>
      <c r="G96" s="147" t="s">
        <v>121</v>
      </c>
      <c r="H96" s="148">
        <v>16000</v>
      </c>
      <c r="I96" s="148">
        <f>J96-H96</f>
        <v>0</v>
      </c>
      <c r="J96" s="148">
        <f>H96</f>
        <v>16000</v>
      </c>
    </row>
    <row r="97" spans="1:12" ht="24" x14ac:dyDescent="0.2">
      <c r="A97" s="134"/>
      <c r="B97" s="135">
        <v>66</v>
      </c>
      <c r="C97" s="134"/>
      <c r="D97" s="135"/>
      <c r="E97" s="135"/>
      <c r="F97" s="134"/>
      <c r="G97" s="149" t="s">
        <v>122</v>
      </c>
      <c r="H97" s="137">
        <f t="shared" ref="H97:J99" si="10">H98</f>
        <v>1000</v>
      </c>
      <c r="I97" s="137">
        <f t="shared" si="10"/>
        <v>-1000</v>
      </c>
      <c r="J97" s="137">
        <f t="shared" si="10"/>
        <v>0</v>
      </c>
    </row>
    <row r="98" spans="1:12" x14ac:dyDescent="0.2">
      <c r="A98" s="138"/>
      <c r="B98" s="139"/>
      <c r="C98" s="138">
        <v>663</v>
      </c>
      <c r="D98" s="139"/>
      <c r="E98" s="139">
        <v>61</v>
      </c>
      <c r="F98" s="138"/>
      <c r="G98" s="112" t="s">
        <v>123</v>
      </c>
      <c r="H98" s="140">
        <f t="shared" si="10"/>
        <v>1000</v>
      </c>
      <c r="I98" s="140">
        <f t="shared" si="10"/>
        <v>-1000</v>
      </c>
      <c r="J98" s="140">
        <f t="shared" si="10"/>
        <v>0</v>
      </c>
    </row>
    <row r="99" spans="1:12" x14ac:dyDescent="0.2">
      <c r="A99" s="141"/>
      <c r="B99" s="142"/>
      <c r="C99" s="141"/>
      <c r="D99" s="142">
        <v>6631</v>
      </c>
      <c r="E99" s="142"/>
      <c r="F99" s="141"/>
      <c r="G99" s="143" t="s">
        <v>124</v>
      </c>
      <c r="H99" s="144">
        <f t="shared" si="10"/>
        <v>1000</v>
      </c>
      <c r="I99" s="144">
        <f t="shared" si="10"/>
        <v>-1000</v>
      </c>
      <c r="J99" s="144">
        <f t="shared" si="10"/>
        <v>0</v>
      </c>
    </row>
    <row r="100" spans="1:12" x14ac:dyDescent="0.2">
      <c r="A100" s="145"/>
      <c r="B100" s="146"/>
      <c r="C100" s="145"/>
      <c r="D100" s="146"/>
      <c r="E100" s="146"/>
      <c r="F100" s="145">
        <v>663140</v>
      </c>
      <c r="G100" s="147" t="s">
        <v>125</v>
      </c>
      <c r="H100" s="148">
        <v>1000</v>
      </c>
      <c r="I100" s="148">
        <f>J100-H100</f>
        <v>-1000</v>
      </c>
      <c r="J100" s="148">
        <v>0</v>
      </c>
    </row>
    <row r="101" spans="1:12" x14ac:dyDescent="0.2">
      <c r="A101" s="134"/>
      <c r="B101" s="135">
        <v>68</v>
      </c>
      <c r="C101" s="134"/>
      <c r="D101" s="135"/>
      <c r="E101" s="135"/>
      <c r="F101" s="134"/>
      <c r="G101" s="149" t="s">
        <v>126</v>
      </c>
      <c r="H101" s="137">
        <f t="shared" ref="H101:J102" si="11">H102</f>
        <v>30000</v>
      </c>
      <c r="I101" s="137">
        <f t="shared" si="11"/>
        <v>-30000</v>
      </c>
      <c r="J101" s="137">
        <f t="shared" si="11"/>
        <v>0</v>
      </c>
    </row>
    <row r="102" spans="1:12" x14ac:dyDescent="0.2">
      <c r="A102" s="138"/>
      <c r="B102" s="139"/>
      <c r="C102" s="138">
        <v>683</v>
      </c>
      <c r="D102" s="139"/>
      <c r="E102" s="139">
        <v>61</v>
      </c>
      <c r="F102" s="138"/>
      <c r="G102" s="114" t="s">
        <v>126</v>
      </c>
      <c r="H102" s="140">
        <f t="shared" si="11"/>
        <v>30000</v>
      </c>
      <c r="I102" s="140">
        <f t="shared" si="11"/>
        <v>-30000</v>
      </c>
      <c r="J102" s="140">
        <f t="shared" si="11"/>
        <v>0</v>
      </c>
    </row>
    <row r="103" spans="1:12" x14ac:dyDescent="0.2">
      <c r="A103" s="141"/>
      <c r="B103" s="142"/>
      <c r="C103" s="141"/>
      <c r="D103" s="142">
        <v>6831</v>
      </c>
      <c r="E103" s="142"/>
      <c r="F103" s="141"/>
      <c r="G103" s="118" t="s">
        <v>126</v>
      </c>
      <c r="H103" s="144">
        <f>SUM(H104)</f>
        <v>30000</v>
      </c>
      <c r="I103" s="144">
        <f>SUM(I104)</f>
        <v>-30000</v>
      </c>
      <c r="J103" s="144">
        <f>SUM(J104)</f>
        <v>0</v>
      </c>
    </row>
    <row r="104" spans="1:12" x14ac:dyDescent="0.2">
      <c r="A104" s="145"/>
      <c r="B104" s="146"/>
      <c r="C104" s="145"/>
      <c r="D104" s="146"/>
      <c r="E104" s="146"/>
      <c r="F104" s="145">
        <v>683110</v>
      </c>
      <c r="G104" s="121" t="s">
        <v>521</v>
      </c>
      <c r="H104" s="148">
        <v>30000</v>
      </c>
      <c r="I104" s="148">
        <f>J104-H104</f>
        <v>-30000</v>
      </c>
      <c r="J104" s="148">
        <v>0</v>
      </c>
    </row>
    <row r="105" spans="1:12" x14ac:dyDescent="0.2">
      <c r="A105" s="131">
        <v>7</v>
      </c>
      <c r="B105" s="132">
        <v>7</v>
      </c>
      <c r="C105" s="131"/>
      <c r="D105" s="132"/>
      <c r="E105" s="132"/>
      <c r="F105" s="131"/>
      <c r="G105" s="105" t="s">
        <v>11</v>
      </c>
      <c r="H105" s="133">
        <f>H106+H110</f>
        <v>1100</v>
      </c>
      <c r="I105" s="133">
        <f>I106+I110</f>
        <v>0</v>
      </c>
      <c r="J105" s="133">
        <f>J106+J110</f>
        <v>1100</v>
      </c>
    </row>
    <row r="106" spans="1:12" x14ac:dyDescent="0.2">
      <c r="A106" s="134"/>
      <c r="B106" s="135">
        <v>71</v>
      </c>
      <c r="C106" s="134"/>
      <c r="D106" s="135"/>
      <c r="E106" s="135"/>
      <c r="F106" s="134"/>
      <c r="G106" s="149" t="s">
        <v>127</v>
      </c>
      <c r="H106" s="137">
        <f t="shared" ref="H106:J108" si="12">H107</f>
        <v>0</v>
      </c>
      <c r="I106" s="137">
        <f t="shared" si="12"/>
        <v>0</v>
      </c>
      <c r="J106" s="137">
        <f t="shared" si="12"/>
        <v>0</v>
      </c>
    </row>
    <row r="107" spans="1:12" x14ac:dyDescent="0.2">
      <c r="A107" s="138"/>
      <c r="B107" s="139"/>
      <c r="C107" s="138">
        <v>711</v>
      </c>
      <c r="D107" s="139"/>
      <c r="E107" s="139">
        <v>71</v>
      </c>
      <c r="F107" s="138"/>
      <c r="G107" s="112" t="s">
        <v>128</v>
      </c>
      <c r="H107" s="140">
        <f t="shared" si="12"/>
        <v>0</v>
      </c>
      <c r="I107" s="140">
        <f t="shared" si="12"/>
        <v>0</v>
      </c>
      <c r="J107" s="140">
        <f t="shared" si="12"/>
        <v>0</v>
      </c>
      <c r="L107">
        <v>0</v>
      </c>
    </row>
    <row r="108" spans="1:12" x14ac:dyDescent="0.2">
      <c r="A108" s="141"/>
      <c r="B108" s="142"/>
      <c r="C108" s="141"/>
      <c r="D108" s="142">
        <v>7111</v>
      </c>
      <c r="E108" s="142"/>
      <c r="F108" s="141"/>
      <c r="G108" s="143" t="s">
        <v>129</v>
      </c>
      <c r="H108" s="144">
        <f t="shared" si="12"/>
        <v>0</v>
      </c>
      <c r="I108" s="144">
        <f t="shared" si="12"/>
        <v>0</v>
      </c>
      <c r="J108" s="144">
        <f t="shared" si="12"/>
        <v>0</v>
      </c>
    </row>
    <row r="109" spans="1:12" x14ac:dyDescent="0.2">
      <c r="A109" s="145"/>
      <c r="B109" s="146"/>
      <c r="C109" s="145"/>
      <c r="D109" s="146"/>
      <c r="E109" s="146"/>
      <c r="F109" s="145">
        <v>711190</v>
      </c>
      <c r="G109" s="147" t="s">
        <v>130</v>
      </c>
      <c r="H109" s="148">
        <v>0</v>
      </c>
      <c r="I109" s="148">
        <f>J109-H109</f>
        <v>0</v>
      </c>
      <c r="J109" s="148">
        <f>H109</f>
        <v>0</v>
      </c>
    </row>
    <row r="110" spans="1:12" x14ac:dyDescent="0.2">
      <c r="A110" s="134"/>
      <c r="B110" s="135">
        <v>72</v>
      </c>
      <c r="C110" s="134"/>
      <c r="D110" s="135"/>
      <c r="E110" s="168"/>
      <c r="F110" s="134"/>
      <c r="G110" s="136" t="s">
        <v>131</v>
      </c>
      <c r="H110" s="137">
        <f t="shared" ref="H110:J111" si="13">H111</f>
        <v>1100</v>
      </c>
      <c r="I110" s="137">
        <f t="shared" si="13"/>
        <v>0</v>
      </c>
      <c r="J110" s="137">
        <f t="shared" si="13"/>
        <v>1100</v>
      </c>
    </row>
    <row r="111" spans="1:12" x14ac:dyDescent="0.2">
      <c r="A111" s="138"/>
      <c r="B111" s="139"/>
      <c r="C111" s="138">
        <v>721</v>
      </c>
      <c r="D111" s="139"/>
      <c r="E111" s="139">
        <v>71</v>
      </c>
      <c r="F111" s="138"/>
      <c r="G111" s="112" t="s">
        <v>132</v>
      </c>
      <c r="H111" s="140">
        <f t="shared" si="13"/>
        <v>1100</v>
      </c>
      <c r="I111" s="140">
        <f t="shared" si="13"/>
        <v>0</v>
      </c>
      <c r="J111" s="140">
        <f t="shared" si="13"/>
        <v>1100</v>
      </c>
    </row>
    <row r="112" spans="1:12" x14ac:dyDescent="0.2">
      <c r="A112" s="141"/>
      <c r="B112" s="142"/>
      <c r="C112" s="141"/>
      <c r="D112" s="142">
        <v>7211</v>
      </c>
      <c r="E112" s="142"/>
      <c r="F112" s="141"/>
      <c r="G112" s="143" t="s">
        <v>133</v>
      </c>
      <c r="H112" s="144">
        <f>SUM(H113:H113)</f>
        <v>1100</v>
      </c>
      <c r="I112" s="144">
        <f>SUM(I113:I113)</f>
        <v>0</v>
      </c>
      <c r="J112" s="144">
        <f>J113</f>
        <v>1100</v>
      </c>
    </row>
    <row r="113" spans="1:10" x14ac:dyDescent="0.2">
      <c r="A113" s="145"/>
      <c r="B113" s="146"/>
      <c r="C113" s="145"/>
      <c r="D113" s="146"/>
      <c r="E113" s="146"/>
      <c r="F113" s="145">
        <v>721190</v>
      </c>
      <c r="G113" s="147" t="s">
        <v>134</v>
      </c>
      <c r="H113" s="148">
        <v>1100</v>
      </c>
      <c r="I113" s="148">
        <f>J113-H113</f>
        <v>0</v>
      </c>
      <c r="J113" s="148">
        <v>1100</v>
      </c>
    </row>
    <row r="114" spans="1:10" ht="29.25" customHeight="1" x14ac:dyDescent="0.2">
      <c r="A114" s="169" t="s">
        <v>135</v>
      </c>
      <c r="B114" s="169"/>
      <c r="C114" s="169"/>
      <c r="D114" s="169"/>
      <c r="E114" s="169"/>
      <c r="F114" s="169"/>
      <c r="G114" s="170"/>
      <c r="H114" s="171">
        <f>H8+H105</f>
        <v>2329320</v>
      </c>
      <c r="I114" s="171">
        <f>I8+I105</f>
        <v>-965922</v>
      </c>
      <c r="J114" s="171">
        <f>J8+J105</f>
        <v>1361398</v>
      </c>
    </row>
    <row r="115" spans="1:10" x14ac:dyDescent="0.2">
      <c r="A115" s="131">
        <v>3</v>
      </c>
      <c r="B115" s="132">
        <v>3</v>
      </c>
      <c r="C115" s="131"/>
      <c r="D115" s="132"/>
      <c r="E115" s="132"/>
      <c r="F115" s="131"/>
      <c r="G115" s="105" t="s">
        <v>136</v>
      </c>
      <c r="H115" s="133">
        <f>H116+H128+H236+H247+H254+H278+H292</f>
        <v>1245820</v>
      </c>
      <c r="I115" s="133">
        <f>I116+I128+I236+I247+I254+I278+I292</f>
        <v>-199580</v>
      </c>
      <c r="J115" s="133">
        <f>J116+J128+J236+J247+J254+J278+J292</f>
        <v>1046240</v>
      </c>
    </row>
    <row r="116" spans="1:10" x14ac:dyDescent="0.2">
      <c r="A116" s="134"/>
      <c r="B116" s="135">
        <v>31</v>
      </c>
      <c r="C116" s="134"/>
      <c r="D116" s="135"/>
      <c r="E116" s="135"/>
      <c r="F116" s="134"/>
      <c r="G116" s="136" t="s">
        <v>137</v>
      </c>
      <c r="H116" s="137">
        <f>H117+H124+H121</f>
        <v>100000</v>
      </c>
      <c r="I116" s="137">
        <f>I117+I124+I121</f>
        <v>4000</v>
      </c>
      <c r="J116" s="137">
        <f>J117+J124+J121</f>
        <v>104000</v>
      </c>
    </row>
    <row r="117" spans="1:10" x14ac:dyDescent="0.2">
      <c r="A117" s="138"/>
      <c r="B117" s="139"/>
      <c r="C117" s="138">
        <v>311</v>
      </c>
      <c r="D117" s="139"/>
      <c r="E117" s="139">
        <v>11</v>
      </c>
      <c r="F117" s="138"/>
      <c r="G117" s="112" t="s">
        <v>138</v>
      </c>
      <c r="H117" s="140">
        <f>H118</f>
        <v>86000</v>
      </c>
      <c r="I117" s="140">
        <f>I118</f>
        <v>4000</v>
      </c>
      <c r="J117" s="140">
        <f>J118</f>
        <v>90000</v>
      </c>
    </row>
    <row r="118" spans="1:10" x14ac:dyDescent="0.2">
      <c r="A118" s="141"/>
      <c r="B118" s="142"/>
      <c r="C118" s="141"/>
      <c r="D118" s="142">
        <v>3111</v>
      </c>
      <c r="E118" s="142"/>
      <c r="F118" s="141"/>
      <c r="G118" s="117" t="s">
        <v>139</v>
      </c>
      <c r="H118" s="144">
        <f>SUM(H119:H120)</f>
        <v>86000</v>
      </c>
      <c r="I118" s="144">
        <f>SUM(I119:I120)</f>
        <v>4000</v>
      </c>
      <c r="J118" s="144">
        <f>SUM(J119:J120)</f>
        <v>90000</v>
      </c>
    </row>
    <row r="119" spans="1:10" x14ac:dyDescent="0.2">
      <c r="A119" s="145"/>
      <c r="B119" s="146"/>
      <c r="C119" s="145"/>
      <c r="D119" s="146"/>
      <c r="E119" s="146"/>
      <c r="F119" s="145">
        <v>311110</v>
      </c>
      <c r="G119" s="147" t="s">
        <v>140</v>
      </c>
      <c r="H119" s="148">
        <v>86000</v>
      </c>
      <c r="I119" s="148">
        <f>J119-H119</f>
        <v>4000</v>
      </c>
      <c r="J119" s="148">
        <v>90000</v>
      </c>
    </row>
    <row r="120" spans="1:10" x14ac:dyDescent="0.2">
      <c r="A120" s="145"/>
      <c r="B120" s="146"/>
      <c r="C120" s="145"/>
      <c r="D120" s="146"/>
      <c r="E120" s="146"/>
      <c r="F120" s="145">
        <v>311111</v>
      </c>
      <c r="G120" s="147" t="s">
        <v>141</v>
      </c>
      <c r="H120" s="148">
        <v>0</v>
      </c>
      <c r="I120" s="148">
        <f>J120-H120</f>
        <v>0</v>
      </c>
      <c r="J120" s="148">
        <f>H120</f>
        <v>0</v>
      </c>
    </row>
    <row r="121" spans="1:10" x14ac:dyDescent="0.2">
      <c r="A121" s="138"/>
      <c r="B121" s="139"/>
      <c r="C121" s="138">
        <v>312</v>
      </c>
      <c r="D121" s="139"/>
      <c r="E121" s="139">
        <v>11</v>
      </c>
      <c r="F121" s="138"/>
      <c r="G121" s="112" t="s">
        <v>142</v>
      </c>
      <c r="H121" s="140">
        <f>H122</f>
        <v>0</v>
      </c>
      <c r="I121" s="140">
        <f>I122</f>
        <v>0</v>
      </c>
      <c r="J121" s="140">
        <f>J122</f>
        <v>0</v>
      </c>
    </row>
    <row r="122" spans="1:10" x14ac:dyDescent="0.2">
      <c r="A122" s="141"/>
      <c r="B122" s="142"/>
      <c r="C122" s="141"/>
      <c r="D122" s="142">
        <v>3121</v>
      </c>
      <c r="E122" s="142"/>
      <c r="F122" s="141"/>
      <c r="G122" s="117" t="s">
        <v>142</v>
      </c>
      <c r="H122" s="144">
        <f>H123</f>
        <v>0</v>
      </c>
      <c r="I122" s="144">
        <f t="shared" ref="I122:J122" si="14">I123</f>
        <v>0</v>
      </c>
      <c r="J122" s="144">
        <f t="shared" si="14"/>
        <v>0</v>
      </c>
    </row>
    <row r="123" spans="1:10" x14ac:dyDescent="0.2">
      <c r="A123" s="145"/>
      <c r="B123" s="146"/>
      <c r="C123" s="145"/>
      <c r="D123" s="146"/>
      <c r="E123" s="146"/>
      <c r="F123" s="145">
        <v>312150</v>
      </c>
      <c r="G123" s="147" t="s">
        <v>143</v>
      </c>
      <c r="H123" s="148">
        <v>0</v>
      </c>
      <c r="I123" s="148"/>
      <c r="J123" s="148">
        <f>H123</f>
        <v>0</v>
      </c>
    </row>
    <row r="124" spans="1:10" x14ac:dyDescent="0.2">
      <c r="A124" s="138"/>
      <c r="B124" s="139"/>
      <c r="C124" s="138">
        <v>313</v>
      </c>
      <c r="D124" s="139"/>
      <c r="E124" s="139">
        <v>11</v>
      </c>
      <c r="F124" s="138"/>
      <c r="G124" s="112" t="s">
        <v>144</v>
      </c>
      <c r="H124" s="140">
        <f>H125</f>
        <v>14000</v>
      </c>
      <c r="I124" s="140">
        <f t="shared" ref="I124:J124" si="15">I125</f>
        <v>0</v>
      </c>
      <c r="J124" s="140">
        <f t="shared" si="15"/>
        <v>14000</v>
      </c>
    </row>
    <row r="125" spans="1:10" x14ac:dyDescent="0.2">
      <c r="A125" s="141"/>
      <c r="B125" s="142"/>
      <c r="C125" s="141"/>
      <c r="D125" s="142">
        <v>3132</v>
      </c>
      <c r="E125" s="142"/>
      <c r="F125" s="141"/>
      <c r="G125" s="143" t="s">
        <v>145</v>
      </c>
      <c r="H125" s="144">
        <f>H126+H127</f>
        <v>14000</v>
      </c>
      <c r="I125" s="144">
        <f>SUM(I126:I127)</f>
        <v>0</v>
      </c>
      <c r="J125" s="144">
        <f>J126+J127</f>
        <v>14000</v>
      </c>
    </row>
    <row r="126" spans="1:10" x14ac:dyDescent="0.2">
      <c r="A126" s="145"/>
      <c r="B126" s="146"/>
      <c r="C126" s="145"/>
      <c r="D126" s="146"/>
      <c r="E126" s="146"/>
      <c r="F126" s="145">
        <v>313210</v>
      </c>
      <c r="G126" s="147" t="s">
        <v>146</v>
      </c>
      <c r="H126" s="148">
        <v>14000</v>
      </c>
      <c r="I126" s="148">
        <f>J126-H126</f>
        <v>0</v>
      </c>
      <c r="J126" s="148">
        <v>14000</v>
      </c>
    </row>
    <row r="127" spans="1:10" x14ac:dyDescent="0.2">
      <c r="A127" s="145"/>
      <c r="B127" s="146"/>
      <c r="C127" s="145"/>
      <c r="D127" s="146"/>
      <c r="E127" s="146"/>
      <c r="F127" s="145">
        <v>313211</v>
      </c>
      <c r="G127" s="147" t="s">
        <v>147</v>
      </c>
      <c r="H127" s="148">
        <v>0</v>
      </c>
      <c r="I127" s="148">
        <f>J127-H127</f>
        <v>0</v>
      </c>
      <c r="J127" s="148">
        <f t="shared" ref="J127" si="16">H127</f>
        <v>0</v>
      </c>
    </row>
    <row r="128" spans="1:10" x14ac:dyDescent="0.2">
      <c r="A128" s="134"/>
      <c r="B128" s="135">
        <v>32</v>
      </c>
      <c r="C128" s="134"/>
      <c r="D128" s="135"/>
      <c r="E128" s="135"/>
      <c r="F128" s="134"/>
      <c r="G128" s="136" t="s">
        <v>148</v>
      </c>
      <c r="H128" s="137">
        <f>H129+H140+H154+H216+H219</f>
        <v>682620</v>
      </c>
      <c r="I128" s="137">
        <f>I129+I140+I154+I216+I219</f>
        <v>-59310</v>
      </c>
      <c r="J128" s="137">
        <f>J129+J140+J154+J216+J219</f>
        <v>623310</v>
      </c>
    </row>
    <row r="129" spans="1:10" x14ac:dyDescent="0.2">
      <c r="A129" s="138"/>
      <c r="B129" s="139"/>
      <c r="C129" s="138">
        <v>321</v>
      </c>
      <c r="D129" s="139"/>
      <c r="E129" s="139">
        <v>11</v>
      </c>
      <c r="F129" s="138"/>
      <c r="G129" s="112" t="s">
        <v>149</v>
      </c>
      <c r="H129" s="140">
        <f>H130+H134+H137</f>
        <v>3460</v>
      </c>
      <c r="I129" s="140">
        <f>I130+I134+I137</f>
        <v>-950</v>
      </c>
      <c r="J129" s="140">
        <f>J130+J134+J137</f>
        <v>2510</v>
      </c>
    </row>
    <row r="130" spans="1:10" x14ac:dyDescent="0.2">
      <c r="A130" s="141"/>
      <c r="B130" s="142"/>
      <c r="C130" s="141"/>
      <c r="D130" s="142">
        <v>3211</v>
      </c>
      <c r="E130" s="142"/>
      <c r="F130" s="141"/>
      <c r="G130" s="143" t="s">
        <v>149</v>
      </c>
      <c r="H130" s="144">
        <f>SUM(H131:H133)</f>
        <v>350</v>
      </c>
      <c r="I130" s="144">
        <f>SUM(I131:I133)</f>
        <v>-350</v>
      </c>
      <c r="J130" s="144">
        <f>SUM(J131:J133)</f>
        <v>0</v>
      </c>
    </row>
    <row r="131" spans="1:10" x14ac:dyDescent="0.2">
      <c r="A131" s="145"/>
      <c r="B131" s="146"/>
      <c r="C131" s="145"/>
      <c r="D131" s="146"/>
      <c r="E131" s="146"/>
      <c r="F131" s="145">
        <v>321110</v>
      </c>
      <c r="G131" s="147" t="s">
        <v>150</v>
      </c>
      <c r="H131" s="148">
        <v>100</v>
      </c>
      <c r="I131" s="148">
        <f>J131-H131</f>
        <v>-100</v>
      </c>
      <c r="J131" s="148">
        <v>0</v>
      </c>
    </row>
    <row r="132" spans="1:10" x14ac:dyDescent="0.2">
      <c r="A132" s="145"/>
      <c r="B132" s="146"/>
      <c r="C132" s="145"/>
      <c r="D132" s="146"/>
      <c r="E132" s="146"/>
      <c r="F132" s="145">
        <v>321150</v>
      </c>
      <c r="G132" s="147" t="s">
        <v>151</v>
      </c>
      <c r="H132" s="148">
        <v>150</v>
      </c>
      <c r="I132" s="148">
        <f>J132-H132</f>
        <v>-150</v>
      </c>
      <c r="J132" s="148">
        <v>0</v>
      </c>
    </row>
    <row r="133" spans="1:10" x14ac:dyDescent="0.2">
      <c r="A133" s="145"/>
      <c r="B133" s="146"/>
      <c r="C133" s="145"/>
      <c r="D133" s="146"/>
      <c r="E133" s="146"/>
      <c r="F133" s="145">
        <v>321190</v>
      </c>
      <c r="G133" s="147" t="s">
        <v>152</v>
      </c>
      <c r="H133" s="148">
        <v>100</v>
      </c>
      <c r="I133" s="148">
        <f>J133-H133</f>
        <v>-100</v>
      </c>
      <c r="J133" s="148">
        <v>0</v>
      </c>
    </row>
    <row r="134" spans="1:10" ht="24" x14ac:dyDescent="0.2">
      <c r="A134" s="141"/>
      <c r="B134" s="142"/>
      <c r="C134" s="141"/>
      <c r="D134" s="142">
        <v>3212</v>
      </c>
      <c r="E134" s="142"/>
      <c r="F134" s="141"/>
      <c r="G134" s="118" t="s">
        <v>153</v>
      </c>
      <c r="H134" s="144">
        <f>H135+H136</f>
        <v>2510</v>
      </c>
      <c r="I134" s="144">
        <f>SUM(I135:I136)</f>
        <v>0</v>
      </c>
      <c r="J134" s="144">
        <f>J135+J136</f>
        <v>2510</v>
      </c>
    </row>
    <row r="135" spans="1:10" x14ac:dyDescent="0.2">
      <c r="A135" s="145"/>
      <c r="B135" s="146"/>
      <c r="C135" s="145"/>
      <c r="D135" s="146"/>
      <c r="E135" s="146"/>
      <c r="F135" s="145">
        <v>321210</v>
      </c>
      <c r="G135" s="147" t="s">
        <v>154</v>
      </c>
      <c r="H135" s="148">
        <v>2510</v>
      </c>
      <c r="I135" s="148">
        <f>J135-H135</f>
        <v>0</v>
      </c>
      <c r="J135" s="148">
        <v>2510</v>
      </c>
    </row>
    <row r="136" spans="1:10" x14ac:dyDescent="0.2">
      <c r="A136" s="145"/>
      <c r="B136" s="146"/>
      <c r="C136" s="145"/>
      <c r="D136" s="146"/>
      <c r="E136" s="146"/>
      <c r="F136" s="145">
        <v>321211</v>
      </c>
      <c r="G136" s="147" t="s">
        <v>155</v>
      </c>
      <c r="H136" s="148">
        <v>0</v>
      </c>
      <c r="I136" s="148">
        <f>J136-H136</f>
        <v>0</v>
      </c>
      <c r="J136" s="148">
        <f t="shared" ref="J136" si="17">H136</f>
        <v>0</v>
      </c>
    </row>
    <row r="137" spans="1:10" x14ac:dyDescent="0.2">
      <c r="A137" s="141"/>
      <c r="B137" s="142"/>
      <c r="C137" s="141"/>
      <c r="D137" s="142">
        <v>3213</v>
      </c>
      <c r="E137" s="142"/>
      <c r="F137" s="141"/>
      <c r="G137" s="143" t="s">
        <v>156</v>
      </c>
      <c r="H137" s="144">
        <f>H138+H139</f>
        <v>600</v>
      </c>
      <c r="I137" s="144">
        <f>SUM(I138,I139)</f>
        <v>-600</v>
      </c>
      <c r="J137" s="144">
        <f>J138+J139</f>
        <v>0</v>
      </c>
    </row>
    <row r="138" spans="1:10" x14ac:dyDescent="0.2">
      <c r="A138" s="145"/>
      <c r="B138" s="146"/>
      <c r="C138" s="145"/>
      <c r="D138" s="146"/>
      <c r="E138" s="146"/>
      <c r="F138" s="145">
        <v>321310</v>
      </c>
      <c r="G138" s="147" t="s">
        <v>157</v>
      </c>
      <c r="H138" s="148">
        <v>400</v>
      </c>
      <c r="I138" s="148">
        <f>J138-H138</f>
        <v>-400</v>
      </c>
      <c r="J138" s="148">
        <v>0</v>
      </c>
    </row>
    <row r="139" spans="1:10" x14ac:dyDescent="0.2">
      <c r="A139" s="145"/>
      <c r="B139" s="146"/>
      <c r="C139" s="145"/>
      <c r="D139" s="146"/>
      <c r="E139" s="146"/>
      <c r="F139" s="145">
        <v>321320</v>
      </c>
      <c r="G139" s="147" t="s">
        <v>158</v>
      </c>
      <c r="H139" s="148">
        <v>200</v>
      </c>
      <c r="I139" s="148">
        <f>J139-H139</f>
        <v>-200</v>
      </c>
      <c r="J139" s="148">
        <v>0</v>
      </c>
    </row>
    <row r="140" spans="1:10" x14ac:dyDescent="0.2">
      <c r="A140" s="138"/>
      <c r="B140" s="139"/>
      <c r="C140" s="138">
        <v>322</v>
      </c>
      <c r="D140" s="139"/>
      <c r="E140" s="139">
        <v>11</v>
      </c>
      <c r="F140" s="138"/>
      <c r="G140" s="112" t="s">
        <v>159</v>
      </c>
      <c r="H140" s="140">
        <f>H141+H146+H152</f>
        <v>38900</v>
      </c>
      <c r="I140" s="140">
        <f>I141+I146+I152</f>
        <v>400</v>
      </c>
      <c r="J140" s="140">
        <f>J141+J146+J152</f>
        <v>39300</v>
      </c>
    </row>
    <row r="141" spans="1:10" x14ac:dyDescent="0.2">
      <c r="A141" s="141"/>
      <c r="B141" s="142"/>
      <c r="C141" s="141"/>
      <c r="D141" s="142">
        <v>3221</v>
      </c>
      <c r="E141" s="142"/>
      <c r="F141" s="141"/>
      <c r="G141" s="143" t="s">
        <v>160</v>
      </c>
      <c r="H141" s="144">
        <f>SUM(H142:H145)</f>
        <v>2950</v>
      </c>
      <c r="I141" s="144">
        <f>SUM(I142:I145)</f>
        <v>550</v>
      </c>
      <c r="J141" s="144">
        <f>SUM(J142:J145)</f>
        <v>3500</v>
      </c>
    </row>
    <row r="142" spans="1:10" x14ac:dyDescent="0.2">
      <c r="A142" s="145"/>
      <c r="B142" s="146"/>
      <c r="C142" s="145"/>
      <c r="D142" s="146"/>
      <c r="E142" s="146"/>
      <c r="F142" s="145">
        <v>322110</v>
      </c>
      <c r="G142" s="147" t="s">
        <v>161</v>
      </c>
      <c r="H142" s="148">
        <v>1600</v>
      </c>
      <c r="I142" s="148">
        <f>J142-H142</f>
        <v>700</v>
      </c>
      <c r="J142" s="148">
        <v>2300</v>
      </c>
    </row>
    <row r="143" spans="1:10" x14ac:dyDescent="0.2">
      <c r="A143" s="145"/>
      <c r="B143" s="146"/>
      <c r="C143" s="145"/>
      <c r="D143" s="146"/>
      <c r="E143" s="146"/>
      <c r="F143" s="145">
        <v>322120</v>
      </c>
      <c r="G143" s="147" t="s">
        <v>162</v>
      </c>
      <c r="H143" s="148">
        <v>600</v>
      </c>
      <c r="I143" s="148">
        <f>J143-H143</f>
        <v>0</v>
      </c>
      <c r="J143" s="148">
        <v>600</v>
      </c>
    </row>
    <row r="144" spans="1:10" x14ac:dyDescent="0.2">
      <c r="A144" s="145"/>
      <c r="B144" s="146"/>
      <c r="C144" s="145"/>
      <c r="D144" s="146"/>
      <c r="E144" s="146"/>
      <c r="F144" s="145">
        <v>322140</v>
      </c>
      <c r="G144" s="147" t="s">
        <v>163</v>
      </c>
      <c r="H144" s="148">
        <v>600</v>
      </c>
      <c r="I144" s="148">
        <f>J144-H144</f>
        <v>0</v>
      </c>
      <c r="J144" s="148">
        <f t="shared" ref="J144" si="18">H144</f>
        <v>600</v>
      </c>
    </row>
    <row r="145" spans="1:11" ht="24" x14ac:dyDescent="0.2">
      <c r="A145" s="145"/>
      <c r="B145" s="146"/>
      <c r="C145" s="145"/>
      <c r="D145" s="146"/>
      <c r="E145" s="146"/>
      <c r="F145" s="145">
        <v>322190</v>
      </c>
      <c r="G145" s="121" t="s">
        <v>164</v>
      </c>
      <c r="H145" s="148">
        <v>150</v>
      </c>
      <c r="I145" s="148">
        <f>J145-H145</f>
        <v>-150</v>
      </c>
      <c r="J145" s="148">
        <v>0</v>
      </c>
    </row>
    <row r="146" spans="1:11" x14ac:dyDescent="0.2">
      <c r="A146" s="141"/>
      <c r="B146" s="142"/>
      <c r="C146" s="141"/>
      <c r="D146" s="142">
        <v>3223</v>
      </c>
      <c r="E146" s="142"/>
      <c r="F146" s="141"/>
      <c r="G146" s="143" t="s">
        <v>165</v>
      </c>
      <c r="H146" s="144">
        <f>SUM(H147:H151)</f>
        <v>35800</v>
      </c>
      <c r="I146" s="144">
        <f>SUM(I147:I151)</f>
        <v>0</v>
      </c>
      <c r="J146" s="144">
        <f>SUM(J147:J151)</f>
        <v>35800</v>
      </c>
    </row>
    <row r="147" spans="1:11" x14ac:dyDescent="0.2">
      <c r="A147" s="145"/>
      <c r="B147" s="146"/>
      <c r="C147" s="145"/>
      <c r="D147" s="146"/>
      <c r="E147" s="146"/>
      <c r="F147" s="145">
        <v>322310</v>
      </c>
      <c r="G147" s="147" t="s">
        <v>166</v>
      </c>
      <c r="H147" s="148">
        <v>4500</v>
      </c>
      <c r="I147" s="148">
        <f>J147-H147</f>
        <v>0</v>
      </c>
      <c r="J147" s="148">
        <v>4500</v>
      </c>
    </row>
    <row r="148" spans="1:11" x14ac:dyDescent="0.2">
      <c r="A148" s="145"/>
      <c r="B148" s="146"/>
      <c r="C148" s="145"/>
      <c r="D148" s="146"/>
      <c r="E148" s="146"/>
      <c r="F148" s="145">
        <v>322311</v>
      </c>
      <c r="G148" s="147" t="s">
        <v>167</v>
      </c>
      <c r="H148" s="148">
        <v>21000</v>
      </c>
      <c r="I148" s="148">
        <f>J148-H148</f>
        <v>0</v>
      </c>
      <c r="J148" s="148">
        <v>21000</v>
      </c>
    </row>
    <row r="149" spans="1:11" x14ac:dyDescent="0.2">
      <c r="A149" s="145"/>
      <c r="B149" s="146"/>
      <c r="C149" s="145"/>
      <c r="D149" s="146"/>
      <c r="E149" s="146"/>
      <c r="F149" s="145">
        <v>322312</v>
      </c>
      <c r="G149" s="147" t="s">
        <v>168</v>
      </c>
      <c r="H149" s="148">
        <v>5300</v>
      </c>
      <c r="I149" s="148">
        <f>J149-H149</f>
        <v>0</v>
      </c>
      <c r="J149" s="148">
        <f t="shared" ref="J149:J151" si="19">H149</f>
        <v>5300</v>
      </c>
    </row>
    <row r="150" spans="1:11" x14ac:dyDescent="0.2">
      <c r="A150" s="145"/>
      <c r="B150" s="146"/>
      <c r="C150" s="145"/>
      <c r="D150" s="146"/>
      <c r="E150" s="146"/>
      <c r="F150" s="145">
        <v>322330</v>
      </c>
      <c r="G150" s="147" t="s">
        <v>169</v>
      </c>
      <c r="H150" s="148">
        <v>5000</v>
      </c>
      <c r="I150" s="148">
        <f>J150-H150</f>
        <v>0</v>
      </c>
      <c r="J150" s="148">
        <v>5000</v>
      </c>
    </row>
    <row r="151" spans="1:11" ht="23.25" customHeight="1" x14ac:dyDescent="0.2">
      <c r="A151" s="145"/>
      <c r="B151" s="146"/>
      <c r="C151" s="145"/>
      <c r="D151" s="146"/>
      <c r="E151" s="146"/>
      <c r="F151" s="145">
        <v>322340</v>
      </c>
      <c r="G151" s="121" t="s">
        <v>170</v>
      </c>
      <c r="H151" s="148">
        <v>0</v>
      </c>
      <c r="I151" s="148">
        <f>J151-H151</f>
        <v>0</v>
      </c>
      <c r="J151" s="148">
        <f t="shared" si="19"/>
        <v>0</v>
      </c>
    </row>
    <row r="152" spans="1:11" x14ac:dyDescent="0.2">
      <c r="A152" s="141"/>
      <c r="B152" s="142"/>
      <c r="C152" s="141"/>
      <c r="D152" s="142">
        <v>3225</v>
      </c>
      <c r="E152" s="142"/>
      <c r="F152" s="141"/>
      <c r="G152" s="143" t="s">
        <v>171</v>
      </c>
      <c r="H152" s="144">
        <f>H153</f>
        <v>150</v>
      </c>
      <c r="I152" s="144">
        <f>I153</f>
        <v>-150</v>
      </c>
      <c r="J152" s="144">
        <f>J153</f>
        <v>0</v>
      </c>
    </row>
    <row r="153" spans="1:11" x14ac:dyDescent="0.2">
      <c r="A153" s="145"/>
      <c r="B153" s="146"/>
      <c r="C153" s="145"/>
      <c r="D153" s="146"/>
      <c r="E153" s="146"/>
      <c r="F153" s="145">
        <v>322510</v>
      </c>
      <c r="G153" s="147" t="s">
        <v>171</v>
      </c>
      <c r="H153" s="148">
        <v>150</v>
      </c>
      <c r="I153" s="148">
        <f>J153-H153</f>
        <v>-150</v>
      </c>
      <c r="J153" s="148">
        <v>0</v>
      </c>
    </row>
    <row r="154" spans="1:11" x14ac:dyDescent="0.2">
      <c r="A154" s="138"/>
      <c r="B154" s="139"/>
      <c r="C154" s="138">
        <v>323</v>
      </c>
      <c r="D154" s="139"/>
      <c r="E154" s="139">
        <v>11</v>
      </c>
      <c r="F154" s="138"/>
      <c r="G154" s="112" t="s">
        <v>172</v>
      </c>
      <c r="H154" s="140">
        <f>H155+H161+H177+H181+H191+H196+H208+H211</f>
        <v>575050</v>
      </c>
      <c r="I154" s="140">
        <f>I155+I161+I177+I181+I191+I196+I208+I211</f>
        <v>-24350</v>
      </c>
      <c r="J154" s="140">
        <f>J155+J161+J177+J181+J191+J196+J208+J211</f>
        <v>550700</v>
      </c>
    </row>
    <row r="155" spans="1:11" x14ac:dyDescent="0.2">
      <c r="A155" s="141"/>
      <c r="B155" s="142"/>
      <c r="C155" s="141"/>
      <c r="D155" s="142">
        <v>3231</v>
      </c>
      <c r="E155" s="142"/>
      <c r="F155" s="141"/>
      <c r="G155" s="143" t="s">
        <v>173</v>
      </c>
      <c r="H155" s="144">
        <f>SUM(H156:H160)</f>
        <v>8000</v>
      </c>
      <c r="I155" s="144">
        <f>SUM(I156:I160)</f>
        <v>-600</v>
      </c>
      <c r="J155" s="144">
        <f>SUM(J156:J160)</f>
        <v>7400</v>
      </c>
    </row>
    <row r="156" spans="1:11" x14ac:dyDescent="0.2">
      <c r="A156" s="145"/>
      <c r="B156" s="146"/>
      <c r="C156" s="145"/>
      <c r="D156" s="146"/>
      <c r="E156" s="146"/>
      <c r="F156" s="145">
        <v>323110</v>
      </c>
      <c r="G156" s="147" t="s">
        <v>174</v>
      </c>
      <c r="H156" s="148">
        <v>1400</v>
      </c>
      <c r="I156" s="148">
        <f>J156-H156</f>
        <v>0</v>
      </c>
      <c r="J156" s="148">
        <v>1400</v>
      </c>
    </row>
    <row r="157" spans="1:11" x14ac:dyDescent="0.2">
      <c r="A157" s="145"/>
      <c r="B157" s="146"/>
      <c r="C157" s="145"/>
      <c r="D157" s="146"/>
      <c r="E157" s="146"/>
      <c r="F157" s="145">
        <v>323120</v>
      </c>
      <c r="G157" s="147" t="s">
        <v>175</v>
      </c>
      <c r="H157" s="148">
        <v>2500</v>
      </c>
      <c r="I157" s="148">
        <f>J157-H157</f>
        <v>500</v>
      </c>
      <c r="J157" s="148">
        <v>3000</v>
      </c>
    </row>
    <row r="158" spans="1:11" x14ac:dyDescent="0.2">
      <c r="A158" s="145"/>
      <c r="B158" s="146"/>
      <c r="C158" s="145"/>
      <c r="D158" s="146"/>
      <c r="E158" s="146"/>
      <c r="F158" s="145">
        <v>323121</v>
      </c>
      <c r="G158" s="147" t="s">
        <v>176</v>
      </c>
      <c r="H158" s="148">
        <v>0</v>
      </c>
      <c r="I158" s="148">
        <f>J158-H158</f>
        <v>0</v>
      </c>
      <c r="J158" s="148">
        <v>0</v>
      </c>
    </row>
    <row r="159" spans="1:11" x14ac:dyDescent="0.2">
      <c r="A159" s="145"/>
      <c r="B159" s="146"/>
      <c r="C159" s="145"/>
      <c r="D159" s="146"/>
      <c r="E159" s="146"/>
      <c r="F159" s="145">
        <v>323130</v>
      </c>
      <c r="G159" s="147" t="s">
        <v>177</v>
      </c>
      <c r="H159" s="148">
        <v>3100</v>
      </c>
      <c r="I159" s="148">
        <f>J159-H159</f>
        <v>-600</v>
      </c>
      <c r="J159" s="148">
        <v>2500</v>
      </c>
      <c r="K159" s="172"/>
    </row>
    <row r="160" spans="1:11" x14ac:dyDescent="0.2">
      <c r="A160" s="145"/>
      <c r="B160" s="146"/>
      <c r="C160" s="145"/>
      <c r="D160" s="146"/>
      <c r="E160" s="146"/>
      <c r="F160" s="145">
        <v>323190</v>
      </c>
      <c r="G160" s="147" t="s">
        <v>178</v>
      </c>
      <c r="H160" s="148">
        <v>1000</v>
      </c>
      <c r="I160" s="148">
        <f>J160-H160</f>
        <v>-500</v>
      </c>
      <c r="J160" s="148">
        <v>500</v>
      </c>
    </row>
    <row r="161" spans="1:10" x14ac:dyDescent="0.2">
      <c r="A161" s="141"/>
      <c r="B161" s="142"/>
      <c r="C161" s="141"/>
      <c r="D161" s="142">
        <v>3232</v>
      </c>
      <c r="E161" s="142"/>
      <c r="F161" s="141"/>
      <c r="G161" s="143" t="s">
        <v>179</v>
      </c>
      <c r="H161" s="144">
        <f>SUM(H162:H176)</f>
        <v>365600</v>
      </c>
      <c r="I161" s="144">
        <f>SUM(I162:I176)</f>
        <v>-37500</v>
      </c>
      <c r="J161" s="144">
        <f>SUM(J162:J176)</f>
        <v>328100</v>
      </c>
    </row>
    <row r="162" spans="1:10" x14ac:dyDescent="0.2">
      <c r="A162" s="145"/>
      <c r="B162" s="146"/>
      <c r="C162" s="145"/>
      <c r="D162" s="146"/>
      <c r="E162" s="146"/>
      <c r="F162" s="145">
        <v>323210</v>
      </c>
      <c r="G162" s="121" t="s">
        <v>180</v>
      </c>
      <c r="H162" s="148">
        <v>5000</v>
      </c>
      <c r="I162" s="148">
        <f t="shared" ref="I162:I176" si="20">J162-H162</f>
        <v>-3500</v>
      </c>
      <c r="J162" s="148">
        <v>1500</v>
      </c>
    </row>
    <row r="163" spans="1:10" ht="24" x14ac:dyDescent="0.2">
      <c r="A163" s="145"/>
      <c r="B163" s="146"/>
      <c r="C163" s="145"/>
      <c r="D163" s="146"/>
      <c r="E163" s="146"/>
      <c r="F163" s="145">
        <v>323213</v>
      </c>
      <c r="G163" s="121" t="s">
        <v>181</v>
      </c>
      <c r="H163" s="148">
        <v>1200</v>
      </c>
      <c r="I163" s="148">
        <f t="shared" si="20"/>
        <v>100</v>
      </c>
      <c r="J163" s="148">
        <v>1300</v>
      </c>
    </row>
    <row r="164" spans="1:10" x14ac:dyDescent="0.2">
      <c r="A164" s="145"/>
      <c r="B164" s="146"/>
      <c r="C164" s="145"/>
      <c r="D164" s="146"/>
      <c r="E164" s="146"/>
      <c r="F164" s="145">
        <v>323214</v>
      </c>
      <c r="G164" s="147" t="s">
        <v>182</v>
      </c>
      <c r="H164" s="148">
        <v>5500</v>
      </c>
      <c r="I164" s="148">
        <f t="shared" si="20"/>
        <v>0</v>
      </c>
      <c r="J164" s="148">
        <f t="shared" ref="J164:J166" si="21">H164</f>
        <v>5500</v>
      </c>
    </row>
    <row r="165" spans="1:10" x14ac:dyDescent="0.2">
      <c r="A165" s="145"/>
      <c r="B165" s="146"/>
      <c r="C165" s="145"/>
      <c r="D165" s="146"/>
      <c r="E165" s="146"/>
      <c r="F165" s="145">
        <v>323215</v>
      </c>
      <c r="G165" s="147" t="s">
        <v>183</v>
      </c>
      <c r="H165" s="148">
        <v>8000</v>
      </c>
      <c r="I165" s="148">
        <f t="shared" si="20"/>
        <v>0</v>
      </c>
      <c r="J165" s="148">
        <v>8000</v>
      </c>
    </row>
    <row r="166" spans="1:10" x14ac:dyDescent="0.2">
      <c r="A166" s="145"/>
      <c r="B166" s="146"/>
      <c r="C166" s="145"/>
      <c r="D166" s="146"/>
      <c r="E166" s="146"/>
      <c r="F166" s="145">
        <v>323220</v>
      </c>
      <c r="G166" s="121" t="s">
        <v>184</v>
      </c>
      <c r="H166" s="148">
        <v>2000</v>
      </c>
      <c r="I166" s="148">
        <f t="shared" si="20"/>
        <v>0</v>
      </c>
      <c r="J166" s="148">
        <f t="shared" si="21"/>
        <v>2000</v>
      </c>
    </row>
    <row r="167" spans="1:10" x14ac:dyDescent="0.2">
      <c r="A167" s="145"/>
      <c r="B167" s="146"/>
      <c r="C167" s="145"/>
      <c r="D167" s="146"/>
      <c r="E167" s="146"/>
      <c r="F167" s="145">
        <v>323290</v>
      </c>
      <c r="G167" s="121" t="s">
        <v>185</v>
      </c>
      <c r="H167" s="148">
        <v>190000</v>
      </c>
      <c r="I167" s="148">
        <f t="shared" si="20"/>
        <v>64000</v>
      </c>
      <c r="J167" s="148">
        <v>254000</v>
      </c>
    </row>
    <row r="168" spans="1:10" x14ac:dyDescent="0.2">
      <c r="A168" s="145"/>
      <c r="B168" s="146"/>
      <c r="C168" s="145"/>
      <c r="D168" s="146"/>
      <c r="E168" s="146"/>
      <c r="F168" s="145">
        <v>323291</v>
      </c>
      <c r="G168" s="121" t="s">
        <v>186</v>
      </c>
      <c r="H168" s="148">
        <v>5400</v>
      </c>
      <c r="I168" s="148">
        <f t="shared" si="20"/>
        <v>600</v>
      </c>
      <c r="J168" s="148">
        <v>6000</v>
      </c>
    </row>
    <row r="169" spans="1:10" ht="15.75" customHeight="1" x14ac:dyDescent="0.2">
      <c r="A169" s="145"/>
      <c r="B169" s="146"/>
      <c r="C169" s="145"/>
      <c r="D169" s="146"/>
      <c r="E169" s="146"/>
      <c r="F169" s="145">
        <v>323292</v>
      </c>
      <c r="G169" s="121" t="s">
        <v>187</v>
      </c>
      <c r="H169" s="148">
        <v>55000</v>
      </c>
      <c r="I169" s="148">
        <f t="shared" si="20"/>
        <v>-55000</v>
      </c>
      <c r="J169" s="148">
        <v>0</v>
      </c>
    </row>
    <row r="170" spans="1:10" x14ac:dyDescent="0.2">
      <c r="A170" s="145"/>
      <c r="B170" s="146"/>
      <c r="C170" s="145"/>
      <c r="D170" s="146"/>
      <c r="E170" s="146"/>
      <c r="F170" s="145">
        <v>323293</v>
      </c>
      <c r="G170" s="121" t="s">
        <v>188</v>
      </c>
      <c r="H170" s="148">
        <v>53000</v>
      </c>
      <c r="I170" s="148">
        <f t="shared" si="20"/>
        <v>-53000</v>
      </c>
      <c r="J170" s="148">
        <v>0</v>
      </c>
    </row>
    <row r="171" spans="1:10" x14ac:dyDescent="0.2">
      <c r="A171" s="145"/>
      <c r="B171" s="146"/>
      <c r="C171" s="145"/>
      <c r="D171" s="146"/>
      <c r="E171" s="146"/>
      <c r="F171" s="145">
        <v>323294</v>
      </c>
      <c r="G171" s="121" t="s">
        <v>189</v>
      </c>
      <c r="H171" s="148">
        <v>8000</v>
      </c>
      <c r="I171" s="148">
        <f t="shared" si="20"/>
        <v>-8000</v>
      </c>
      <c r="J171" s="148">
        <v>0</v>
      </c>
    </row>
    <row r="172" spans="1:10" x14ac:dyDescent="0.2">
      <c r="A172" s="145"/>
      <c r="B172" s="146"/>
      <c r="C172" s="145"/>
      <c r="D172" s="146"/>
      <c r="E172" s="146"/>
      <c r="F172" s="145">
        <v>323295</v>
      </c>
      <c r="G172" s="121" t="s">
        <v>190</v>
      </c>
      <c r="H172" s="148">
        <v>12000</v>
      </c>
      <c r="I172" s="148">
        <f t="shared" si="20"/>
        <v>-12000</v>
      </c>
      <c r="J172" s="148">
        <v>0</v>
      </c>
    </row>
    <row r="173" spans="1:10" x14ac:dyDescent="0.2">
      <c r="A173" s="145"/>
      <c r="B173" s="146"/>
      <c r="C173" s="145"/>
      <c r="D173" s="146"/>
      <c r="E173" s="146"/>
      <c r="F173" s="145">
        <v>323296</v>
      </c>
      <c r="G173" s="121" t="s">
        <v>191</v>
      </c>
      <c r="H173" s="148">
        <v>12000</v>
      </c>
      <c r="I173" s="148">
        <f t="shared" si="20"/>
        <v>33000</v>
      </c>
      <c r="J173" s="148">
        <v>45000</v>
      </c>
    </row>
    <row r="174" spans="1:10" x14ac:dyDescent="0.2">
      <c r="A174" s="145"/>
      <c r="B174" s="146"/>
      <c r="C174" s="145"/>
      <c r="D174" s="146"/>
      <c r="E174" s="146"/>
      <c r="F174" s="145">
        <v>323297</v>
      </c>
      <c r="G174" s="121" t="s">
        <v>192</v>
      </c>
      <c r="H174" s="148">
        <v>1500</v>
      </c>
      <c r="I174" s="148">
        <f t="shared" si="20"/>
        <v>-1500</v>
      </c>
      <c r="J174" s="148">
        <v>0</v>
      </c>
    </row>
    <row r="175" spans="1:10" x14ac:dyDescent="0.2">
      <c r="A175" s="145"/>
      <c r="B175" s="146"/>
      <c r="C175" s="145"/>
      <c r="D175" s="146"/>
      <c r="E175" s="146"/>
      <c r="F175" s="145">
        <v>323298</v>
      </c>
      <c r="G175" s="121" t="s">
        <v>193</v>
      </c>
      <c r="H175" s="148">
        <v>5000</v>
      </c>
      <c r="I175" s="148">
        <f t="shared" si="20"/>
        <v>-2500</v>
      </c>
      <c r="J175" s="148">
        <v>2500</v>
      </c>
    </row>
    <row r="176" spans="1:10" x14ac:dyDescent="0.2">
      <c r="A176" s="145"/>
      <c r="B176" s="146"/>
      <c r="C176" s="145"/>
      <c r="D176" s="146"/>
      <c r="E176" s="146"/>
      <c r="F176" s="145">
        <v>323299</v>
      </c>
      <c r="G176" s="121" t="s">
        <v>194</v>
      </c>
      <c r="H176" s="148">
        <v>2000</v>
      </c>
      <c r="I176" s="148">
        <f t="shared" si="20"/>
        <v>300</v>
      </c>
      <c r="J176" s="148">
        <v>2300</v>
      </c>
    </row>
    <row r="177" spans="1:10" x14ac:dyDescent="0.2">
      <c r="A177" s="141"/>
      <c r="B177" s="142"/>
      <c r="C177" s="141"/>
      <c r="D177" s="142">
        <v>3233</v>
      </c>
      <c r="E177" s="142"/>
      <c r="F177" s="141"/>
      <c r="G177" s="143" t="s">
        <v>195</v>
      </c>
      <c r="H177" s="144">
        <f>SUM(H178:H180)</f>
        <v>14400</v>
      </c>
      <c r="I177" s="144">
        <f>SUM(I178:I180)</f>
        <v>5200</v>
      </c>
      <c r="J177" s="144">
        <f>SUM(J178:J180)</f>
        <v>19600</v>
      </c>
    </row>
    <row r="178" spans="1:10" x14ac:dyDescent="0.2">
      <c r="A178" s="145"/>
      <c r="B178" s="146"/>
      <c r="C178" s="145"/>
      <c r="D178" s="146"/>
      <c r="E178" s="146"/>
      <c r="F178" s="145">
        <v>323310</v>
      </c>
      <c r="G178" s="147" t="s">
        <v>196</v>
      </c>
      <c r="H178" s="148">
        <v>4200</v>
      </c>
      <c r="I178" s="148">
        <f>J178-H178</f>
        <v>-400</v>
      </c>
      <c r="J178" s="148">
        <v>3800</v>
      </c>
    </row>
    <row r="179" spans="1:10" x14ac:dyDescent="0.2">
      <c r="A179" s="145"/>
      <c r="B179" s="146"/>
      <c r="C179" s="145"/>
      <c r="D179" s="146"/>
      <c r="E179" s="146"/>
      <c r="F179" s="145">
        <v>323320</v>
      </c>
      <c r="G179" s="147" t="s">
        <v>197</v>
      </c>
      <c r="H179" s="148">
        <v>4700</v>
      </c>
      <c r="I179" s="148">
        <f>J179-H179</f>
        <v>1000</v>
      </c>
      <c r="J179" s="148">
        <v>5700</v>
      </c>
    </row>
    <row r="180" spans="1:10" x14ac:dyDescent="0.2">
      <c r="A180" s="145"/>
      <c r="B180" s="146"/>
      <c r="C180" s="145"/>
      <c r="D180" s="146"/>
      <c r="E180" s="146"/>
      <c r="F180" s="145">
        <v>323321</v>
      </c>
      <c r="G180" s="147" t="s">
        <v>198</v>
      </c>
      <c r="H180" s="148">
        <v>5500</v>
      </c>
      <c r="I180" s="148">
        <f>J180-H180</f>
        <v>4600</v>
      </c>
      <c r="J180" s="148">
        <v>10100</v>
      </c>
    </row>
    <row r="181" spans="1:10" x14ac:dyDescent="0.2">
      <c r="A181" s="141"/>
      <c r="B181" s="142"/>
      <c r="C181" s="141"/>
      <c r="D181" s="142">
        <v>3234</v>
      </c>
      <c r="E181" s="142"/>
      <c r="F181" s="141"/>
      <c r="G181" s="143" t="s">
        <v>199</v>
      </c>
      <c r="H181" s="144">
        <f>SUM(H182:H190)</f>
        <v>110850</v>
      </c>
      <c r="I181" s="144">
        <f>SUM(I182:I190)</f>
        <v>3500</v>
      </c>
      <c r="J181" s="144">
        <f>SUM(J182:J190)</f>
        <v>114350</v>
      </c>
    </row>
    <row r="182" spans="1:10" x14ac:dyDescent="0.2">
      <c r="A182" s="145"/>
      <c r="B182" s="146"/>
      <c r="C182" s="145"/>
      <c r="D182" s="146"/>
      <c r="E182" s="146"/>
      <c r="F182" s="145">
        <v>323410</v>
      </c>
      <c r="G182" s="147" t="s">
        <v>200</v>
      </c>
      <c r="H182" s="148">
        <v>550</v>
      </c>
      <c r="I182" s="148">
        <f t="shared" ref="I182:I190" si="22">J182-H182</f>
        <v>0</v>
      </c>
      <c r="J182" s="148">
        <v>550</v>
      </c>
    </row>
    <row r="183" spans="1:10" x14ac:dyDescent="0.2">
      <c r="A183" s="145"/>
      <c r="B183" s="146"/>
      <c r="C183" s="145"/>
      <c r="D183" s="146"/>
      <c r="E183" s="146"/>
      <c r="F183" s="145">
        <v>323420</v>
      </c>
      <c r="G183" s="147" t="s">
        <v>201</v>
      </c>
      <c r="H183" s="148">
        <v>300</v>
      </c>
      <c r="I183" s="148">
        <f t="shared" si="22"/>
        <v>-50</v>
      </c>
      <c r="J183" s="148">
        <v>250</v>
      </c>
    </row>
    <row r="184" spans="1:10" x14ac:dyDescent="0.2">
      <c r="A184" s="145"/>
      <c r="B184" s="146"/>
      <c r="C184" s="145"/>
      <c r="D184" s="146"/>
      <c r="E184" s="146"/>
      <c r="F184" s="145">
        <v>323421</v>
      </c>
      <c r="G184" s="147" t="s">
        <v>202</v>
      </c>
      <c r="H184" s="148">
        <v>11500</v>
      </c>
      <c r="I184" s="148">
        <f t="shared" si="22"/>
        <v>0</v>
      </c>
      <c r="J184" s="148">
        <f t="shared" ref="J184:J190" si="23">H184</f>
        <v>11500</v>
      </c>
    </row>
    <row r="185" spans="1:10" x14ac:dyDescent="0.2">
      <c r="A185" s="145"/>
      <c r="B185" s="146"/>
      <c r="C185" s="145"/>
      <c r="D185" s="146"/>
      <c r="E185" s="146"/>
      <c r="F185" s="145">
        <v>323422</v>
      </c>
      <c r="G185" s="147" t="s">
        <v>203</v>
      </c>
      <c r="H185" s="148">
        <v>350</v>
      </c>
      <c r="I185" s="148">
        <f t="shared" si="22"/>
        <v>0</v>
      </c>
      <c r="J185" s="148">
        <v>350</v>
      </c>
    </row>
    <row r="186" spans="1:10" x14ac:dyDescent="0.2">
      <c r="A186" s="145"/>
      <c r="B186" s="146"/>
      <c r="C186" s="145"/>
      <c r="D186" s="146"/>
      <c r="E186" s="146"/>
      <c r="F186" s="145">
        <v>323470</v>
      </c>
      <c r="G186" s="147" t="s">
        <v>204</v>
      </c>
      <c r="H186" s="148">
        <v>1750</v>
      </c>
      <c r="I186" s="148">
        <f t="shared" si="22"/>
        <v>550</v>
      </c>
      <c r="J186" s="148">
        <v>2300</v>
      </c>
    </row>
    <row r="187" spans="1:10" x14ac:dyDescent="0.2">
      <c r="A187" s="145"/>
      <c r="B187" s="146"/>
      <c r="C187" s="145"/>
      <c r="D187" s="146"/>
      <c r="E187" s="146"/>
      <c r="F187" s="145">
        <v>323490</v>
      </c>
      <c r="G187" s="147" t="s">
        <v>205</v>
      </c>
      <c r="H187" s="148">
        <v>45000</v>
      </c>
      <c r="I187" s="148">
        <f t="shared" si="22"/>
        <v>0</v>
      </c>
      <c r="J187" s="148">
        <v>45000</v>
      </c>
    </row>
    <row r="188" spans="1:10" x14ac:dyDescent="0.2">
      <c r="A188" s="145"/>
      <c r="B188" s="146"/>
      <c r="C188" s="145"/>
      <c r="D188" s="146"/>
      <c r="E188" s="146"/>
      <c r="F188" s="145">
        <v>323491</v>
      </c>
      <c r="G188" s="147" t="s">
        <v>206</v>
      </c>
      <c r="H188" s="148">
        <v>400</v>
      </c>
      <c r="I188" s="148">
        <f t="shared" si="22"/>
        <v>0</v>
      </c>
      <c r="J188" s="148">
        <f t="shared" si="23"/>
        <v>400</v>
      </c>
    </row>
    <row r="189" spans="1:10" x14ac:dyDescent="0.2">
      <c r="A189" s="145"/>
      <c r="B189" s="146"/>
      <c r="C189" s="145"/>
      <c r="D189" s="146"/>
      <c r="E189" s="146"/>
      <c r="F189" s="145">
        <v>323492</v>
      </c>
      <c r="G189" s="147" t="s">
        <v>207</v>
      </c>
      <c r="H189" s="148">
        <v>9000</v>
      </c>
      <c r="I189" s="148">
        <f t="shared" si="22"/>
        <v>3000</v>
      </c>
      <c r="J189" s="148">
        <v>12000</v>
      </c>
    </row>
    <row r="190" spans="1:10" x14ac:dyDescent="0.2">
      <c r="A190" s="145"/>
      <c r="B190" s="146"/>
      <c r="C190" s="145"/>
      <c r="D190" s="146"/>
      <c r="E190" s="146"/>
      <c r="F190" s="145">
        <v>323494</v>
      </c>
      <c r="G190" s="147" t="s">
        <v>208</v>
      </c>
      <c r="H190" s="148">
        <v>42000</v>
      </c>
      <c r="I190" s="148">
        <f t="shared" si="22"/>
        <v>0</v>
      </c>
      <c r="J190" s="148">
        <f t="shared" si="23"/>
        <v>42000</v>
      </c>
    </row>
    <row r="191" spans="1:10" x14ac:dyDescent="0.2">
      <c r="A191" s="141"/>
      <c r="B191" s="142"/>
      <c r="C191" s="141"/>
      <c r="D191" s="142">
        <v>3236</v>
      </c>
      <c r="E191" s="142"/>
      <c r="F191" s="141"/>
      <c r="G191" s="143" t="s">
        <v>209</v>
      </c>
      <c r="H191" s="144">
        <f>SUM(H192:H195)</f>
        <v>13500</v>
      </c>
      <c r="I191" s="144">
        <f>SUM(I192:I195)</f>
        <v>-600</v>
      </c>
      <c r="J191" s="144">
        <f>SUM(J192:J195)</f>
        <v>12900</v>
      </c>
    </row>
    <row r="192" spans="1:10" x14ac:dyDescent="0.2">
      <c r="A192" s="145"/>
      <c r="B192" s="146"/>
      <c r="C192" s="145"/>
      <c r="D192" s="146"/>
      <c r="E192" s="146"/>
      <c r="F192" s="145">
        <v>323620</v>
      </c>
      <c r="G192" s="147" t="s">
        <v>210</v>
      </c>
      <c r="H192" s="148">
        <v>2400</v>
      </c>
      <c r="I192" s="148">
        <f>J192-H192</f>
        <v>-300</v>
      </c>
      <c r="J192" s="148">
        <v>2100</v>
      </c>
    </row>
    <row r="193" spans="1:10" x14ac:dyDescent="0.2">
      <c r="A193" s="145"/>
      <c r="B193" s="146"/>
      <c r="C193" s="145"/>
      <c r="D193" s="146"/>
      <c r="E193" s="146"/>
      <c r="F193" s="145">
        <v>323621</v>
      </c>
      <c r="G193" s="147" t="s">
        <v>211</v>
      </c>
      <c r="H193" s="148">
        <v>7500</v>
      </c>
      <c r="I193" s="148">
        <f>J193-H193</f>
        <v>0</v>
      </c>
      <c r="J193" s="148">
        <f t="shared" ref="J193" si="24">H193</f>
        <v>7500</v>
      </c>
    </row>
    <row r="194" spans="1:10" x14ac:dyDescent="0.2">
      <c r="A194" s="145"/>
      <c r="B194" s="146"/>
      <c r="C194" s="145"/>
      <c r="D194" s="146"/>
      <c r="E194" s="146"/>
      <c r="F194" s="145">
        <v>323622</v>
      </c>
      <c r="G194" s="147" t="s">
        <v>212</v>
      </c>
      <c r="H194" s="148">
        <v>3100</v>
      </c>
      <c r="I194" s="148">
        <f>J194-H194</f>
        <v>-300</v>
      </c>
      <c r="J194" s="148">
        <v>2800</v>
      </c>
    </row>
    <row r="195" spans="1:10" x14ac:dyDescent="0.2">
      <c r="A195" s="145"/>
      <c r="B195" s="146"/>
      <c r="C195" s="145"/>
      <c r="D195" s="146"/>
      <c r="E195" s="146"/>
      <c r="F195" s="145">
        <v>323630</v>
      </c>
      <c r="G195" s="147" t="s">
        <v>213</v>
      </c>
      <c r="H195" s="148">
        <v>500</v>
      </c>
      <c r="I195" s="148">
        <f>J195-H195</f>
        <v>0</v>
      </c>
      <c r="J195" s="148">
        <v>500</v>
      </c>
    </row>
    <row r="196" spans="1:10" x14ac:dyDescent="0.2">
      <c r="A196" s="141"/>
      <c r="B196" s="142"/>
      <c r="C196" s="141"/>
      <c r="D196" s="142">
        <v>3237</v>
      </c>
      <c r="E196" s="142"/>
      <c r="F196" s="141"/>
      <c r="G196" s="143" t="s">
        <v>214</v>
      </c>
      <c r="H196" s="144">
        <f>SUM(H197:H207)</f>
        <v>44600</v>
      </c>
      <c r="I196" s="144">
        <f>SUM(I197:I207)</f>
        <v>7600</v>
      </c>
      <c r="J196" s="144">
        <f>SUM(J197:J207)</f>
        <v>52200</v>
      </c>
    </row>
    <row r="197" spans="1:10" x14ac:dyDescent="0.2">
      <c r="A197" s="145"/>
      <c r="B197" s="146"/>
      <c r="C197" s="145"/>
      <c r="D197" s="146"/>
      <c r="E197" s="146"/>
      <c r="F197" s="145">
        <v>323710</v>
      </c>
      <c r="G197" s="147" t="s">
        <v>215</v>
      </c>
      <c r="H197" s="148">
        <v>0</v>
      </c>
      <c r="I197" s="148">
        <f t="shared" ref="I197:I206" si="25">J197-H197</f>
        <v>0</v>
      </c>
      <c r="J197" s="148">
        <f t="shared" ref="J197:J206" si="26">H197</f>
        <v>0</v>
      </c>
    </row>
    <row r="198" spans="1:10" x14ac:dyDescent="0.2">
      <c r="A198" s="145"/>
      <c r="B198" s="146"/>
      <c r="C198" s="145"/>
      <c r="D198" s="146"/>
      <c r="E198" s="146"/>
      <c r="F198" s="145">
        <v>323720</v>
      </c>
      <c r="G198" s="147" t="s">
        <v>216</v>
      </c>
      <c r="H198" s="148">
        <v>0</v>
      </c>
      <c r="I198" s="148">
        <f t="shared" si="25"/>
        <v>0</v>
      </c>
      <c r="J198" s="148">
        <v>0</v>
      </c>
    </row>
    <row r="199" spans="1:10" x14ac:dyDescent="0.2">
      <c r="A199" s="145"/>
      <c r="B199" s="146"/>
      <c r="C199" s="145"/>
      <c r="D199" s="146"/>
      <c r="E199" s="146"/>
      <c r="F199" s="145">
        <v>323730</v>
      </c>
      <c r="G199" s="147" t="s">
        <v>217</v>
      </c>
      <c r="H199" s="148">
        <v>1500</v>
      </c>
      <c r="I199" s="148">
        <f t="shared" si="25"/>
        <v>0</v>
      </c>
      <c r="J199" s="148">
        <v>1500</v>
      </c>
    </row>
    <row r="200" spans="1:10" x14ac:dyDescent="0.2">
      <c r="A200" s="145"/>
      <c r="B200" s="146"/>
      <c r="C200" s="145"/>
      <c r="D200" s="146"/>
      <c r="E200" s="146"/>
      <c r="F200" s="145">
        <v>323750</v>
      </c>
      <c r="G200" s="147" t="s">
        <v>218</v>
      </c>
      <c r="H200" s="148">
        <v>5000</v>
      </c>
      <c r="I200" s="148">
        <f t="shared" si="25"/>
        <v>-3500</v>
      </c>
      <c r="J200" s="148">
        <v>1500</v>
      </c>
    </row>
    <row r="201" spans="1:10" x14ac:dyDescent="0.2">
      <c r="A201" s="145"/>
      <c r="B201" s="146"/>
      <c r="C201" s="145"/>
      <c r="D201" s="146"/>
      <c r="E201" s="146"/>
      <c r="F201" s="145">
        <v>323790</v>
      </c>
      <c r="G201" s="147" t="s">
        <v>219</v>
      </c>
      <c r="H201" s="148">
        <v>8700</v>
      </c>
      <c r="I201" s="148">
        <f t="shared" si="25"/>
        <v>0</v>
      </c>
      <c r="J201" s="148">
        <f t="shared" si="26"/>
        <v>8700</v>
      </c>
    </row>
    <row r="202" spans="1:10" x14ac:dyDescent="0.2">
      <c r="A202" s="145"/>
      <c r="B202" s="146"/>
      <c r="C202" s="145"/>
      <c r="D202" s="146"/>
      <c r="E202" s="146"/>
      <c r="F202" s="145">
        <v>323791</v>
      </c>
      <c r="G202" s="147" t="s">
        <v>220</v>
      </c>
      <c r="H202" s="148">
        <v>4400</v>
      </c>
      <c r="I202" s="148">
        <f t="shared" si="25"/>
        <v>-1900</v>
      </c>
      <c r="J202" s="148">
        <v>2500</v>
      </c>
    </row>
    <row r="203" spans="1:10" x14ac:dyDescent="0.2">
      <c r="A203" s="145"/>
      <c r="B203" s="146"/>
      <c r="C203" s="145"/>
      <c r="D203" s="146"/>
      <c r="E203" s="146"/>
      <c r="F203" s="145">
        <v>323792</v>
      </c>
      <c r="G203" s="147" t="s">
        <v>221</v>
      </c>
      <c r="H203" s="148">
        <v>2000</v>
      </c>
      <c r="I203" s="148">
        <f t="shared" si="25"/>
        <v>0</v>
      </c>
      <c r="J203" s="148">
        <f t="shared" si="26"/>
        <v>2000</v>
      </c>
    </row>
    <row r="204" spans="1:10" x14ac:dyDescent="0.2">
      <c r="A204" s="145"/>
      <c r="B204" s="146"/>
      <c r="C204" s="145"/>
      <c r="D204" s="146"/>
      <c r="E204" s="146"/>
      <c r="F204" s="145">
        <v>323793</v>
      </c>
      <c r="G204" s="147" t="s">
        <v>222</v>
      </c>
      <c r="H204" s="148">
        <v>12000</v>
      </c>
      <c r="I204" s="148">
        <f t="shared" si="25"/>
        <v>7000</v>
      </c>
      <c r="J204" s="148">
        <v>19000</v>
      </c>
    </row>
    <row r="205" spans="1:10" x14ac:dyDescent="0.2">
      <c r="A205" s="145"/>
      <c r="B205" s="146"/>
      <c r="C205" s="145"/>
      <c r="D205" s="146"/>
      <c r="E205" s="146"/>
      <c r="F205" s="145">
        <v>323794</v>
      </c>
      <c r="G205" s="147" t="s">
        <v>223</v>
      </c>
      <c r="H205" s="148">
        <v>5000</v>
      </c>
      <c r="I205" s="148">
        <f t="shared" si="25"/>
        <v>-2400</v>
      </c>
      <c r="J205" s="148">
        <v>2600</v>
      </c>
    </row>
    <row r="206" spans="1:10" x14ac:dyDescent="0.2">
      <c r="A206" s="145"/>
      <c r="B206" s="146"/>
      <c r="C206" s="145"/>
      <c r="D206" s="146"/>
      <c r="E206" s="146"/>
      <c r="F206" s="145">
        <v>323795</v>
      </c>
      <c r="G206" s="147" t="s">
        <v>224</v>
      </c>
      <c r="H206" s="148">
        <v>6000</v>
      </c>
      <c r="I206" s="148">
        <f t="shared" si="25"/>
        <v>0</v>
      </c>
      <c r="J206" s="148">
        <f t="shared" si="26"/>
        <v>6000</v>
      </c>
    </row>
    <row r="207" spans="1:10" x14ac:dyDescent="0.2">
      <c r="A207" s="145"/>
      <c r="B207" s="146"/>
      <c r="C207" s="145"/>
      <c r="D207" s="146"/>
      <c r="E207" s="146"/>
      <c r="F207" s="145">
        <v>323796</v>
      </c>
      <c r="G207" s="147" t="s">
        <v>526</v>
      </c>
      <c r="H207" s="148">
        <v>0</v>
      </c>
      <c r="I207" s="148">
        <f>J207-H207</f>
        <v>8400</v>
      </c>
      <c r="J207" s="148">
        <v>8400</v>
      </c>
    </row>
    <row r="208" spans="1:10" x14ac:dyDescent="0.2">
      <c r="A208" s="141"/>
      <c r="B208" s="142"/>
      <c r="C208" s="141"/>
      <c r="D208" s="142">
        <v>3238</v>
      </c>
      <c r="E208" s="142"/>
      <c r="F208" s="141"/>
      <c r="G208" s="143" t="s">
        <v>225</v>
      </c>
      <c r="H208" s="144">
        <f>H209+H210</f>
        <v>5950</v>
      </c>
      <c r="I208" s="144">
        <f>I209+I210</f>
        <v>0</v>
      </c>
      <c r="J208" s="144">
        <f>J209+J210</f>
        <v>5950</v>
      </c>
    </row>
    <row r="209" spans="1:10" x14ac:dyDescent="0.2">
      <c r="A209" s="145"/>
      <c r="B209" s="146"/>
      <c r="C209" s="145"/>
      <c r="D209" s="146"/>
      <c r="E209" s="146"/>
      <c r="F209" s="145">
        <v>323890</v>
      </c>
      <c r="G209" s="147" t="s">
        <v>226</v>
      </c>
      <c r="H209" s="148">
        <v>1450</v>
      </c>
      <c r="I209" s="148">
        <f>J209-H209</f>
        <v>0</v>
      </c>
      <c r="J209" s="148">
        <f t="shared" ref="J209" si="27">H209</f>
        <v>1450</v>
      </c>
    </row>
    <row r="210" spans="1:10" x14ac:dyDescent="0.2">
      <c r="A210" s="145"/>
      <c r="B210" s="146"/>
      <c r="C210" s="145"/>
      <c r="D210" s="146"/>
      <c r="E210" s="146"/>
      <c r="F210" s="145">
        <v>323891</v>
      </c>
      <c r="G210" s="147" t="s">
        <v>227</v>
      </c>
      <c r="H210" s="148">
        <v>4500</v>
      </c>
      <c r="I210" s="148">
        <f>J210-H210</f>
        <v>0</v>
      </c>
      <c r="J210" s="148">
        <v>4500</v>
      </c>
    </row>
    <row r="211" spans="1:10" x14ac:dyDescent="0.2">
      <c r="A211" s="141"/>
      <c r="B211" s="142"/>
      <c r="C211" s="141"/>
      <c r="D211" s="142">
        <v>3239</v>
      </c>
      <c r="E211" s="142"/>
      <c r="F211" s="141"/>
      <c r="G211" s="143" t="s">
        <v>228</v>
      </c>
      <c r="H211" s="144">
        <f>SUM(H212:H215)</f>
        <v>12150</v>
      </c>
      <c r="I211" s="144">
        <f>SUM(I212:I215)</f>
        <v>-1950</v>
      </c>
      <c r="J211" s="144">
        <f>SUM(J212:J215)</f>
        <v>10200</v>
      </c>
    </row>
    <row r="212" spans="1:10" x14ac:dyDescent="0.2">
      <c r="A212" s="145"/>
      <c r="B212" s="146"/>
      <c r="C212" s="145"/>
      <c r="D212" s="146"/>
      <c r="E212" s="146"/>
      <c r="F212" s="145">
        <v>323930</v>
      </c>
      <c r="G212" s="147" t="s">
        <v>229</v>
      </c>
      <c r="H212" s="148">
        <v>3500</v>
      </c>
      <c r="I212" s="148">
        <f>J212-H212</f>
        <v>-3500</v>
      </c>
      <c r="J212" s="148">
        <v>0</v>
      </c>
    </row>
    <row r="213" spans="1:10" x14ac:dyDescent="0.2">
      <c r="A213" s="145"/>
      <c r="B213" s="146"/>
      <c r="C213" s="145"/>
      <c r="D213" s="146"/>
      <c r="E213" s="146"/>
      <c r="F213" s="145">
        <v>323931</v>
      </c>
      <c r="G213" s="147" t="s">
        <v>230</v>
      </c>
      <c r="H213" s="148">
        <v>1450</v>
      </c>
      <c r="I213" s="148">
        <f>J213-H213</f>
        <v>-1450</v>
      </c>
      <c r="J213" s="148">
        <v>0</v>
      </c>
    </row>
    <row r="214" spans="1:10" x14ac:dyDescent="0.2">
      <c r="A214" s="145"/>
      <c r="B214" s="146"/>
      <c r="C214" s="145"/>
      <c r="D214" s="146"/>
      <c r="E214" s="146"/>
      <c r="F214" s="145">
        <v>323932</v>
      </c>
      <c r="G214" s="147" t="s">
        <v>231</v>
      </c>
      <c r="H214" s="148">
        <v>200</v>
      </c>
      <c r="I214" s="148">
        <f>J214-H214</f>
        <v>0</v>
      </c>
      <c r="J214" s="148">
        <f t="shared" ref="J214" si="28">H214</f>
        <v>200</v>
      </c>
    </row>
    <row r="215" spans="1:10" x14ac:dyDescent="0.2">
      <c r="A215" s="145"/>
      <c r="B215" s="146"/>
      <c r="C215" s="145"/>
      <c r="D215" s="146"/>
      <c r="E215" s="146"/>
      <c r="F215" s="145">
        <v>323990</v>
      </c>
      <c r="G215" s="147" t="s">
        <v>232</v>
      </c>
      <c r="H215" s="148">
        <v>7000</v>
      </c>
      <c r="I215" s="148">
        <f>J215-H215</f>
        <v>3000</v>
      </c>
      <c r="J215" s="148">
        <v>10000</v>
      </c>
    </row>
    <row r="216" spans="1:10" x14ac:dyDescent="0.2">
      <c r="A216" s="138"/>
      <c r="B216" s="139"/>
      <c r="C216" s="138">
        <v>324</v>
      </c>
      <c r="D216" s="139"/>
      <c r="E216" s="139">
        <v>11</v>
      </c>
      <c r="F216" s="138"/>
      <c r="G216" s="112" t="s">
        <v>233</v>
      </c>
      <c r="H216" s="140">
        <f t="shared" ref="H216:J217" si="29">H217</f>
        <v>0</v>
      </c>
      <c r="I216" s="140">
        <f t="shared" si="29"/>
        <v>0</v>
      </c>
      <c r="J216" s="140">
        <f t="shared" si="29"/>
        <v>0</v>
      </c>
    </row>
    <row r="217" spans="1:10" x14ac:dyDescent="0.2">
      <c r="A217" s="164"/>
      <c r="B217" s="165"/>
      <c r="C217" s="164"/>
      <c r="D217" s="142">
        <v>3241</v>
      </c>
      <c r="E217" s="142"/>
      <c r="F217" s="164"/>
      <c r="G217" s="143" t="s">
        <v>234</v>
      </c>
      <c r="H217" s="167">
        <f t="shared" si="29"/>
        <v>0</v>
      </c>
      <c r="I217" s="167">
        <f t="shared" si="29"/>
        <v>0</v>
      </c>
      <c r="J217" s="167">
        <f t="shared" si="29"/>
        <v>0</v>
      </c>
    </row>
    <row r="218" spans="1:10" x14ac:dyDescent="0.2">
      <c r="A218" s="145"/>
      <c r="B218" s="146"/>
      <c r="C218" s="145"/>
      <c r="D218" s="146"/>
      <c r="E218" s="146"/>
      <c r="F218" s="145">
        <v>324120</v>
      </c>
      <c r="G218" s="147" t="s">
        <v>235</v>
      </c>
      <c r="H218" s="148">
        <v>0</v>
      </c>
      <c r="I218" s="148">
        <f>J218-H218</f>
        <v>0</v>
      </c>
      <c r="J218" s="148">
        <v>0</v>
      </c>
    </row>
    <row r="219" spans="1:10" x14ac:dyDescent="0.2">
      <c r="A219" s="138"/>
      <c r="B219" s="139"/>
      <c r="C219" s="138">
        <v>329</v>
      </c>
      <c r="D219" s="139"/>
      <c r="E219" s="139">
        <v>11</v>
      </c>
      <c r="F219" s="138"/>
      <c r="G219" s="112" t="s">
        <v>236</v>
      </c>
      <c r="H219" s="140">
        <f>H220+H223+H226+H229+H233</f>
        <v>65210</v>
      </c>
      <c r="I219" s="140">
        <f>I220+I223+I226+I229+I233</f>
        <v>-34410</v>
      </c>
      <c r="J219" s="140">
        <f>J220+J223+J226+J229+J233</f>
        <v>30800</v>
      </c>
    </row>
    <row r="220" spans="1:10" ht="24" x14ac:dyDescent="0.2">
      <c r="A220" s="141"/>
      <c r="B220" s="142"/>
      <c r="C220" s="141"/>
      <c r="D220" s="142">
        <v>3291</v>
      </c>
      <c r="E220" s="142"/>
      <c r="F220" s="141"/>
      <c r="G220" s="118" t="s">
        <v>237</v>
      </c>
      <c r="H220" s="144">
        <f>SUM(H221:H222)</f>
        <v>38000</v>
      </c>
      <c r="I220" s="144">
        <f>SUM(I221:I222)</f>
        <v>-34500</v>
      </c>
      <c r="J220" s="144">
        <f>SUM(J221:J222)</f>
        <v>3500</v>
      </c>
    </row>
    <row r="221" spans="1:10" ht="24" x14ac:dyDescent="0.2">
      <c r="A221" s="145"/>
      <c r="B221" s="146"/>
      <c r="C221" s="145"/>
      <c r="D221" s="146"/>
      <c r="E221" s="146"/>
      <c r="F221" s="145">
        <v>329110</v>
      </c>
      <c r="G221" s="121" t="s">
        <v>238</v>
      </c>
      <c r="H221" s="148">
        <v>8000</v>
      </c>
      <c r="I221" s="148">
        <f>J221-H221</f>
        <v>-4500</v>
      </c>
      <c r="J221" s="148">
        <v>3500</v>
      </c>
    </row>
    <row r="222" spans="1:10" x14ac:dyDescent="0.2">
      <c r="A222" s="145"/>
      <c r="B222" s="146"/>
      <c r="C222" s="145"/>
      <c r="D222" s="146"/>
      <c r="E222" s="146"/>
      <c r="F222" s="145">
        <v>329120</v>
      </c>
      <c r="G222" s="121" t="s">
        <v>239</v>
      </c>
      <c r="H222" s="148">
        <v>30000</v>
      </c>
      <c r="I222" s="148">
        <f>J222-H222</f>
        <v>-30000</v>
      </c>
      <c r="J222" s="148">
        <v>0</v>
      </c>
    </row>
    <row r="223" spans="1:10" x14ac:dyDescent="0.2">
      <c r="A223" s="141"/>
      <c r="B223" s="142"/>
      <c r="C223" s="141"/>
      <c r="D223" s="142">
        <v>3292</v>
      </c>
      <c r="E223" s="142"/>
      <c r="F223" s="141"/>
      <c r="G223" s="143" t="s">
        <v>240</v>
      </c>
      <c r="H223" s="144">
        <f>SUM(H224:H225)</f>
        <v>1610</v>
      </c>
      <c r="I223" s="144">
        <f>SUM(I224:I225)</f>
        <v>90</v>
      </c>
      <c r="J223" s="144">
        <f>SUM(J224:J225)</f>
        <v>1700</v>
      </c>
    </row>
    <row r="224" spans="1:10" x14ac:dyDescent="0.2">
      <c r="A224" s="145"/>
      <c r="B224" s="146"/>
      <c r="C224" s="145"/>
      <c r="D224" s="146"/>
      <c r="E224" s="146"/>
      <c r="F224" s="145">
        <v>329220</v>
      </c>
      <c r="G224" s="147" t="s">
        <v>241</v>
      </c>
      <c r="H224" s="148">
        <v>1050</v>
      </c>
      <c r="I224" s="148">
        <f>J224-H224</f>
        <v>0</v>
      </c>
      <c r="J224" s="148">
        <f t="shared" ref="J224" si="30">H224</f>
        <v>1050</v>
      </c>
    </row>
    <row r="225" spans="1:10" x14ac:dyDescent="0.2">
      <c r="A225" s="145"/>
      <c r="B225" s="146"/>
      <c r="C225" s="145"/>
      <c r="D225" s="146"/>
      <c r="E225" s="146"/>
      <c r="F225" s="145">
        <v>329230</v>
      </c>
      <c r="G225" s="147" t="s">
        <v>242</v>
      </c>
      <c r="H225" s="148">
        <v>560</v>
      </c>
      <c r="I225" s="148">
        <f>J225-H225</f>
        <v>90</v>
      </c>
      <c r="J225" s="148">
        <v>650</v>
      </c>
    </row>
    <row r="226" spans="1:10" x14ac:dyDescent="0.2">
      <c r="A226" s="141"/>
      <c r="B226" s="142"/>
      <c r="C226" s="141"/>
      <c r="D226" s="142">
        <v>3293</v>
      </c>
      <c r="E226" s="142"/>
      <c r="F226" s="141"/>
      <c r="G226" s="143" t="s">
        <v>243</v>
      </c>
      <c r="H226" s="144">
        <f>SUM(H227:H228)</f>
        <v>18500</v>
      </c>
      <c r="I226" s="144">
        <f>SUM(I227:I228)</f>
        <v>1400</v>
      </c>
      <c r="J226" s="144">
        <f>SUM(J227:J228)</f>
        <v>19900</v>
      </c>
    </row>
    <row r="227" spans="1:10" x14ac:dyDescent="0.2">
      <c r="A227" s="145"/>
      <c r="B227" s="146"/>
      <c r="C227" s="145"/>
      <c r="D227" s="146"/>
      <c r="E227" s="146"/>
      <c r="F227" s="145">
        <v>329310</v>
      </c>
      <c r="G227" s="147" t="s">
        <v>243</v>
      </c>
      <c r="H227" s="148">
        <v>3500</v>
      </c>
      <c r="I227" s="148">
        <f>J227-H227</f>
        <v>0</v>
      </c>
      <c r="J227" s="148">
        <f t="shared" ref="J227" si="31">H227</f>
        <v>3500</v>
      </c>
    </row>
    <row r="228" spans="1:10" x14ac:dyDescent="0.2">
      <c r="A228" s="145"/>
      <c r="B228" s="146"/>
      <c r="C228" s="145"/>
      <c r="D228" s="146"/>
      <c r="E228" s="146"/>
      <c r="F228" s="145">
        <v>329311</v>
      </c>
      <c r="G228" s="147" t="s">
        <v>244</v>
      </c>
      <c r="H228" s="148">
        <v>15000</v>
      </c>
      <c r="I228" s="148">
        <f>J228-H228</f>
        <v>1400</v>
      </c>
      <c r="J228" s="148">
        <v>16400</v>
      </c>
    </row>
    <row r="229" spans="1:10" x14ac:dyDescent="0.2">
      <c r="A229" s="141"/>
      <c r="B229" s="142"/>
      <c r="C229" s="141"/>
      <c r="D229" s="142">
        <v>3295</v>
      </c>
      <c r="E229" s="142"/>
      <c r="F229" s="141"/>
      <c r="G229" s="143" t="s">
        <v>245</v>
      </c>
      <c r="H229" s="144">
        <f>SUM(H230:H232)</f>
        <v>1600</v>
      </c>
      <c r="I229" s="144">
        <f>SUM(I230:I232)</f>
        <v>-200</v>
      </c>
      <c r="J229" s="144">
        <f>SUM(J230:J232)</f>
        <v>1400</v>
      </c>
    </row>
    <row r="230" spans="1:10" x14ac:dyDescent="0.2">
      <c r="A230" s="145"/>
      <c r="B230" s="146"/>
      <c r="C230" s="145"/>
      <c r="D230" s="146"/>
      <c r="E230" s="146"/>
      <c r="F230" s="145">
        <v>329510</v>
      </c>
      <c r="G230" s="147" t="s">
        <v>101</v>
      </c>
      <c r="H230" s="148">
        <v>200</v>
      </c>
      <c r="I230" s="148">
        <f>J230-H230</f>
        <v>0</v>
      </c>
      <c r="J230" s="148">
        <f t="shared" ref="J230" si="32">H230</f>
        <v>200</v>
      </c>
    </row>
    <row r="231" spans="1:10" x14ac:dyDescent="0.2">
      <c r="A231" s="145"/>
      <c r="B231" s="146"/>
      <c r="C231" s="145"/>
      <c r="D231" s="146"/>
      <c r="E231" s="146"/>
      <c r="F231" s="145">
        <v>329520</v>
      </c>
      <c r="G231" s="147" t="s">
        <v>246</v>
      </c>
      <c r="H231" s="148">
        <v>700</v>
      </c>
      <c r="I231" s="148">
        <f>J231-H231</f>
        <v>-200</v>
      </c>
      <c r="J231" s="148">
        <v>500</v>
      </c>
    </row>
    <row r="232" spans="1:10" x14ac:dyDescent="0.2">
      <c r="A232" s="145"/>
      <c r="B232" s="146"/>
      <c r="C232" s="145"/>
      <c r="D232" s="146"/>
      <c r="E232" s="146"/>
      <c r="F232" s="145">
        <v>329530</v>
      </c>
      <c r="G232" s="147" t="s">
        <v>247</v>
      </c>
      <c r="H232" s="148">
        <v>700</v>
      </c>
      <c r="I232" s="148">
        <f>J232-H232</f>
        <v>0</v>
      </c>
      <c r="J232" s="148">
        <v>700</v>
      </c>
    </row>
    <row r="233" spans="1:10" x14ac:dyDescent="0.2">
      <c r="A233" s="141"/>
      <c r="B233" s="142"/>
      <c r="C233" s="141"/>
      <c r="D233" s="142">
        <v>3299</v>
      </c>
      <c r="E233" s="142"/>
      <c r="F233" s="141"/>
      <c r="G233" s="143" t="s">
        <v>236</v>
      </c>
      <c r="H233" s="144">
        <f>SUM(H234:H235)</f>
        <v>5500</v>
      </c>
      <c r="I233" s="144">
        <f>SUM(I234:I235)</f>
        <v>-1200</v>
      </c>
      <c r="J233" s="144">
        <f>SUM(J234:J235)</f>
        <v>4300</v>
      </c>
    </row>
    <row r="234" spans="1:10" x14ac:dyDescent="0.2">
      <c r="A234" s="145"/>
      <c r="B234" s="146"/>
      <c r="C234" s="145"/>
      <c r="D234" s="146"/>
      <c r="E234" s="146"/>
      <c r="F234" s="145">
        <v>329990</v>
      </c>
      <c r="G234" s="147" t="s">
        <v>236</v>
      </c>
      <c r="H234" s="148">
        <v>3400</v>
      </c>
      <c r="I234" s="148">
        <f>J234-H234</f>
        <v>0</v>
      </c>
      <c r="J234" s="148">
        <f t="shared" ref="J234" si="33">H234</f>
        <v>3400</v>
      </c>
    </row>
    <row r="235" spans="1:10" x14ac:dyDescent="0.2">
      <c r="A235" s="145"/>
      <c r="B235" s="146"/>
      <c r="C235" s="145"/>
      <c r="D235" s="146"/>
      <c r="E235" s="146"/>
      <c r="F235" s="145">
        <v>329993</v>
      </c>
      <c r="G235" s="147" t="s">
        <v>248</v>
      </c>
      <c r="H235" s="148">
        <v>2100</v>
      </c>
      <c r="I235" s="148">
        <f>J235-H235</f>
        <v>-1200</v>
      </c>
      <c r="J235" s="148">
        <v>900</v>
      </c>
    </row>
    <row r="236" spans="1:10" x14ac:dyDescent="0.2">
      <c r="A236" s="134"/>
      <c r="B236" s="135">
        <v>34</v>
      </c>
      <c r="C236" s="134"/>
      <c r="D236" s="135"/>
      <c r="E236" s="135"/>
      <c r="F236" s="134"/>
      <c r="G236" s="136" t="s">
        <v>249</v>
      </c>
      <c r="H236" s="137">
        <f>H237+H240</f>
        <v>15400</v>
      </c>
      <c r="I236" s="137">
        <f>I237+I240</f>
        <v>-12750</v>
      </c>
      <c r="J236" s="137">
        <f>J237+J240</f>
        <v>2650</v>
      </c>
    </row>
    <row r="237" spans="1:10" x14ac:dyDescent="0.2">
      <c r="A237" s="138"/>
      <c r="B237" s="139"/>
      <c r="C237" s="138">
        <v>342</v>
      </c>
      <c r="D237" s="139"/>
      <c r="E237" s="139">
        <v>11</v>
      </c>
      <c r="F237" s="138"/>
      <c r="G237" s="114" t="s">
        <v>250</v>
      </c>
      <c r="H237" s="140">
        <f t="shared" ref="H237:J238" si="34">H238</f>
        <v>12000</v>
      </c>
      <c r="I237" s="140">
        <f t="shared" si="34"/>
        <v>-11750</v>
      </c>
      <c r="J237" s="140">
        <f t="shared" si="34"/>
        <v>250</v>
      </c>
    </row>
    <row r="238" spans="1:10" ht="24" x14ac:dyDescent="0.2">
      <c r="A238" s="141"/>
      <c r="B238" s="142"/>
      <c r="C238" s="141"/>
      <c r="D238" s="142">
        <v>3423</v>
      </c>
      <c r="E238" s="142"/>
      <c r="F238" s="141"/>
      <c r="G238" s="118" t="s">
        <v>251</v>
      </c>
      <c r="H238" s="144">
        <f t="shared" si="34"/>
        <v>12000</v>
      </c>
      <c r="I238" s="144">
        <f t="shared" si="34"/>
        <v>-11750</v>
      </c>
      <c r="J238" s="144">
        <f t="shared" si="34"/>
        <v>250</v>
      </c>
    </row>
    <row r="239" spans="1:10" ht="24" x14ac:dyDescent="0.2">
      <c r="A239" s="145"/>
      <c r="B239" s="146"/>
      <c r="C239" s="145"/>
      <c r="D239" s="146"/>
      <c r="E239" s="146"/>
      <c r="F239" s="145">
        <v>342330</v>
      </c>
      <c r="G239" s="121" t="s">
        <v>252</v>
      </c>
      <c r="H239" s="148">
        <v>12000</v>
      </c>
      <c r="I239" s="148">
        <f>J239-H239</f>
        <v>-11750</v>
      </c>
      <c r="J239" s="148">
        <v>250</v>
      </c>
    </row>
    <row r="240" spans="1:10" x14ac:dyDescent="0.2">
      <c r="A240" s="138"/>
      <c r="B240" s="139"/>
      <c r="C240" s="138">
        <v>343</v>
      </c>
      <c r="D240" s="139"/>
      <c r="E240" s="139">
        <v>11</v>
      </c>
      <c r="F240" s="138"/>
      <c r="G240" s="112" t="s">
        <v>253</v>
      </c>
      <c r="H240" s="140">
        <f>H241+H245+H243</f>
        <v>3400</v>
      </c>
      <c r="I240" s="140">
        <f>I241+I245+I243</f>
        <v>-1000</v>
      </c>
      <c r="J240" s="140">
        <f>J241+J245+J243</f>
        <v>2400</v>
      </c>
    </row>
    <row r="241" spans="1:10" x14ac:dyDescent="0.2">
      <c r="A241" s="141"/>
      <c r="B241" s="142"/>
      <c r="C241" s="141"/>
      <c r="D241" s="142">
        <v>3431</v>
      </c>
      <c r="E241" s="142"/>
      <c r="F241" s="141"/>
      <c r="G241" s="143" t="s">
        <v>254</v>
      </c>
      <c r="H241" s="144">
        <f>SUM(H242)</f>
        <v>1600</v>
      </c>
      <c r="I241" s="144">
        <f>SUM(I242)</f>
        <v>200</v>
      </c>
      <c r="J241" s="144">
        <f>SUM(J242)</f>
        <v>1800</v>
      </c>
    </row>
    <row r="242" spans="1:10" x14ac:dyDescent="0.2">
      <c r="A242" s="145"/>
      <c r="B242" s="146"/>
      <c r="C242" s="145"/>
      <c r="D242" s="146"/>
      <c r="E242" s="146"/>
      <c r="F242" s="145">
        <v>343110</v>
      </c>
      <c r="G242" s="147" t="s">
        <v>255</v>
      </c>
      <c r="H242" s="148">
        <v>1600</v>
      </c>
      <c r="I242" s="148">
        <f>J242-H242</f>
        <v>200</v>
      </c>
      <c r="J242" s="148">
        <v>1800</v>
      </c>
    </row>
    <row r="243" spans="1:10" x14ac:dyDescent="0.2">
      <c r="A243" s="141"/>
      <c r="B243" s="142"/>
      <c r="C243" s="141"/>
      <c r="D243" s="142">
        <v>3433</v>
      </c>
      <c r="E243" s="142"/>
      <c r="F243" s="141"/>
      <c r="G243" s="143" t="s">
        <v>256</v>
      </c>
      <c r="H243" s="144">
        <f>H244</f>
        <v>700</v>
      </c>
      <c r="I243" s="144">
        <f>I244</f>
        <v>-600</v>
      </c>
      <c r="J243" s="144">
        <f>J244</f>
        <v>100</v>
      </c>
    </row>
    <row r="244" spans="1:10" x14ac:dyDescent="0.2">
      <c r="A244" s="145"/>
      <c r="B244" s="146"/>
      <c r="C244" s="145"/>
      <c r="D244" s="146"/>
      <c r="E244" s="146"/>
      <c r="F244" s="145">
        <v>343330</v>
      </c>
      <c r="G244" s="147" t="s">
        <v>257</v>
      </c>
      <c r="H244" s="148">
        <v>700</v>
      </c>
      <c r="I244" s="148">
        <f>J244-H244</f>
        <v>-600</v>
      </c>
      <c r="J244" s="148">
        <v>100</v>
      </c>
    </row>
    <row r="245" spans="1:10" x14ac:dyDescent="0.2">
      <c r="A245" s="141"/>
      <c r="B245" s="142"/>
      <c r="C245" s="141"/>
      <c r="D245" s="142">
        <v>3434</v>
      </c>
      <c r="E245" s="142"/>
      <c r="F245" s="141"/>
      <c r="G245" s="143" t="s">
        <v>258</v>
      </c>
      <c r="H245" s="144">
        <f>SUM(H246:H246)</f>
        <v>1100</v>
      </c>
      <c r="I245" s="144">
        <f>SUM(I246:I246)</f>
        <v>-600</v>
      </c>
      <c r="J245" s="144">
        <f>SUM(J246:J246)</f>
        <v>500</v>
      </c>
    </row>
    <row r="246" spans="1:10" x14ac:dyDescent="0.2">
      <c r="A246" s="145"/>
      <c r="B246" s="146"/>
      <c r="C246" s="145"/>
      <c r="D246" s="146"/>
      <c r="E246" s="146"/>
      <c r="F246" s="145">
        <v>343490</v>
      </c>
      <c r="G246" s="147" t="s">
        <v>258</v>
      </c>
      <c r="H246" s="148">
        <v>1100</v>
      </c>
      <c r="I246" s="148">
        <f t="shared" ref="I246" si="35">J246-H246</f>
        <v>-600</v>
      </c>
      <c r="J246" s="148">
        <v>500</v>
      </c>
    </row>
    <row r="247" spans="1:10" x14ac:dyDescent="0.2">
      <c r="A247" s="134"/>
      <c r="B247" s="135">
        <v>35</v>
      </c>
      <c r="C247" s="134"/>
      <c r="D247" s="135"/>
      <c r="E247" s="135"/>
      <c r="F247" s="134"/>
      <c r="G247" s="136" t="s">
        <v>259</v>
      </c>
      <c r="H247" s="137">
        <f t="shared" ref="H247:J248" si="36">H248</f>
        <v>6500</v>
      </c>
      <c r="I247" s="137">
        <f t="shared" si="36"/>
        <v>-5200</v>
      </c>
      <c r="J247" s="137">
        <f t="shared" si="36"/>
        <v>1300</v>
      </c>
    </row>
    <row r="248" spans="1:10" ht="24" x14ac:dyDescent="0.2">
      <c r="A248" s="138"/>
      <c r="B248" s="139"/>
      <c r="C248" s="138">
        <v>352</v>
      </c>
      <c r="D248" s="139"/>
      <c r="E248" s="173">
        <v>11</v>
      </c>
      <c r="F248" s="138"/>
      <c r="G248" s="114" t="s">
        <v>260</v>
      </c>
      <c r="H248" s="140">
        <f t="shared" si="36"/>
        <v>6500</v>
      </c>
      <c r="I248" s="140">
        <f t="shared" si="36"/>
        <v>-5200</v>
      </c>
      <c r="J248" s="140">
        <f t="shared" si="36"/>
        <v>1300</v>
      </c>
    </row>
    <row r="249" spans="1:10" x14ac:dyDescent="0.2">
      <c r="A249" s="141"/>
      <c r="B249" s="142"/>
      <c r="C249" s="141"/>
      <c r="D249" s="142">
        <v>3523</v>
      </c>
      <c r="E249" s="142"/>
      <c r="F249" s="141"/>
      <c r="G249" s="143" t="s">
        <v>261</v>
      </c>
      <c r="H249" s="144">
        <f>SUM(H250:H253)</f>
        <v>6500</v>
      </c>
      <c r="I249" s="144">
        <f>SUM(I250:I253)</f>
        <v>-5200</v>
      </c>
      <c r="J249" s="144">
        <f>SUM(J250:J253)</f>
        <v>1300</v>
      </c>
    </row>
    <row r="250" spans="1:10" ht="24" x14ac:dyDescent="0.2">
      <c r="A250" s="145"/>
      <c r="B250" s="146"/>
      <c r="C250" s="145"/>
      <c r="D250" s="146"/>
      <c r="E250" s="146"/>
      <c r="F250" s="145">
        <v>352311</v>
      </c>
      <c r="G250" s="121" t="s">
        <v>262</v>
      </c>
      <c r="H250" s="148">
        <v>1500</v>
      </c>
      <c r="I250" s="148">
        <f>J250-H250</f>
        <v>-200</v>
      </c>
      <c r="J250" s="148">
        <v>1300</v>
      </c>
    </row>
    <row r="251" spans="1:10" x14ac:dyDescent="0.2">
      <c r="A251" s="145"/>
      <c r="B251" s="146"/>
      <c r="C251" s="145"/>
      <c r="D251" s="146"/>
      <c r="E251" s="146"/>
      <c r="F251" s="145">
        <v>352312</v>
      </c>
      <c r="G251" s="121" t="s">
        <v>263</v>
      </c>
      <c r="H251" s="148">
        <v>0</v>
      </c>
      <c r="I251" s="148">
        <f>J251-H251</f>
        <v>0</v>
      </c>
      <c r="J251" s="148">
        <f t="shared" ref="J251:J253" si="37">H251</f>
        <v>0</v>
      </c>
    </row>
    <row r="252" spans="1:10" x14ac:dyDescent="0.2">
      <c r="A252" s="145"/>
      <c r="B252" s="146"/>
      <c r="C252" s="145"/>
      <c r="D252" s="146"/>
      <c r="E252" s="146"/>
      <c r="F252" s="145">
        <v>352313</v>
      </c>
      <c r="G252" s="147" t="s">
        <v>264</v>
      </c>
      <c r="H252" s="148">
        <v>5000</v>
      </c>
      <c r="I252" s="148">
        <f>J252-H252</f>
        <v>-5000</v>
      </c>
      <c r="J252" s="148">
        <v>0</v>
      </c>
    </row>
    <row r="253" spans="1:10" x14ac:dyDescent="0.2">
      <c r="A253" s="145"/>
      <c r="B253" s="146"/>
      <c r="C253" s="145"/>
      <c r="D253" s="146"/>
      <c r="E253" s="146"/>
      <c r="F253" s="145">
        <v>352314</v>
      </c>
      <c r="G253" s="147" t="s">
        <v>265</v>
      </c>
      <c r="H253" s="148">
        <v>0</v>
      </c>
      <c r="I253" s="148">
        <f>J253-H253</f>
        <v>0</v>
      </c>
      <c r="J253" s="148">
        <f t="shared" si="37"/>
        <v>0</v>
      </c>
    </row>
    <row r="254" spans="1:10" x14ac:dyDescent="0.2">
      <c r="A254" s="134"/>
      <c r="B254" s="135">
        <v>36</v>
      </c>
      <c r="C254" s="134"/>
      <c r="D254" s="135"/>
      <c r="E254" s="135"/>
      <c r="F254" s="134"/>
      <c r="G254" s="136" t="s">
        <v>266</v>
      </c>
      <c r="H254" s="137">
        <f>H255</f>
        <v>138400</v>
      </c>
      <c r="I254" s="137">
        <f>I255</f>
        <v>42500</v>
      </c>
      <c r="J254" s="137">
        <f>J255</f>
        <v>180900</v>
      </c>
    </row>
    <row r="255" spans="1:10" x14ac:dyDescent="0.2">
      <c r="A255" s="138"/>
      <c r="B255" s="139"/>
      <c r="C255" s="138">
        <v>363</v>
      </c>
      <c r="D255" s="139"/>
      <c r="E255" s="173">
        <v>11</v>
      </c>
      <c r="F255" s="138"/>
      <c r="G255" s="112" t="s">
        <v>267</v>
      </c>
      <c r="H255" s="140">
        <f>H256+H275</f>
        <v>138400</v>
      </c>
      <c r="I255" s="140">
        <f>I256+I275</f>
        <v>42500</v>
      </c>
      <c r="J255" s="140">
        <f>J256+J275</f>
        <v>180900</v>
      </c>
    </row>
    <row r="256" spans="1:10" x14ac:dyDescent="0.2">
      <c r="A256" s="141"/>
      <c r="B256" s="142"/>
      <c r="C256" s="141"/>
      <c r="D256" s="142">
        <v>3631</v>
      </c>
      <c r="E256" s="142"/>
      <c r="F256" s="141"/>
      <c r="G256" s="143" t="s">
        <v>268</v>
      </c>
      <c r="H256" s="144">
        <f>SUM(H257:H274)</f>
        <v>124300</v>
      </c>
      <c r="I256" s="144">
        <f>SUM(I257:I274)</f>
        <v>45300</v>
      </c>
      <c r="J256" s="144">
        <f>SUM(J257:J274)</f>
        <v>169600</v>
      </c>
    </row>
    <row r="257" spans="1:12" ht="24" x14ac:dyDescent="0.2">
      <c r="A257" s="145"/>
      <c r="B257" s="146"/>
      <c r="C257" s="145"/>
      <c r="D257" s="146"/>
      <c r="E257" s="146"/>
      <c r="F257" s="145">
        <v>363140</v>
      </c>
      <c r="G257" s="121" t="s">
        <v>269</v>
      </c>
      <c r="H257" s="148">
        <v>700</v>
      </c>
      <c r="I257" s="148">
        <f t="shared" ref="I257:I274" si="38">J257-H257</f>
        <v>0</v>
      </c>
      <c r="J257" s="148">
        <v>700</v>
      </c>
    </row>
    <row r="258" spans="1:12" x14ac:dyDescent="0.2">
      <c r="A258" s="145"/>
      <c r="B258" s="146"/>
      <c r="C258" s="145"/>
      <c r="D258" s="146"/>
      <c r="E258" s="146"/>
      <c r="F258" s="145">
        <v>363141</v>
      </c>
      <c r="G258" s="121" t="s">
        <v>270</v>
      </c>
      <c r="H258" s="148">
        <v>1100</v>
      </c>
      <c r="I258" s="148">
        <f t="shared" si="38"/>
        <v>-1100</v>
      </c>
      <c r="J258" s="148">
        <v>0</v>
      </c>
    </row>
    <row r="259" spans="1:12" x14ac:dyDescent="0.2">
      <c r="A259" s="145"/>
      <c r="B259" s="146"/>
      <c r="C259" s="145"/>
      <c r="D259" s="146"/>
      <c r="E259" s="146"/>
      <c r="F259" s="145">
        <v>363142</v>
      </c>
      <c r="G259" s="121" t="s">
        <v>271</v>
      </c>
      <c r="H259" s="148">
        <v>400</v>
      </c>
      <c r="I259" s="148">
        <f t="shared" si="38"/>
        <v>0</v>
      </c>
      <c r="J259" s="148">
        <f t="shared" ref="J259:J273" si="39">H259</f>
        <v>400</v>
      </c>
    </row>
    <row r="260" spans="1:12" x14ac:dyDescent="0.2">
      <c r="A260" s="145"/>
      <c r="B260" s="146"/>
      <c r="C260" s="145"/>
      <c r="D260" s="146"/>
      <c r="E260" s="146"/>
      <c r="F260" s="145">
        <v>363143</v>
      </c>
      <c r="G260" s="121" t="s">
        <v>272</v>
      </c>
      <c r="H260" s="148">
        <v>2000</v>
      </c>
      <c r="I260" s="148">
        <f t="shared" si="38"/>
        <v>-2000</v>
      </c>
      <c r="J260" s="148">
        <v>0</v>
      </c>
    </row>
    <row r="261" spans="1:12" x14ac:dyDescent="0.2">
      <c r="A261" s="145"/>
      <c r="B261" s="146"/>
      <c r="C261" s="145"/>
      <c r="D261" s="146"/>
      <c r="E261" s="146"/>
      <c r="F261" s="145">
        <v>363144</v>
      </c>
      <c r="G261" s="121" t="s">
        <v>273</v>
      </c>
      <c r="H261" s="148">
        <v>0</v>
      </c>
      <c r="I261" s="148">
        <f t="shared" si="38"/>
        <v>0</v>
      </c>
      <c r="J261" s="148">
        <f t="shared" si="39"/>
        <v>0</v>
      </c>
    </row>
    <row r="262" spans="1:12" x14ac:dyDescent="0.2">
      <c r="A262" s="145"/>
      <c r="B262" s="146"/>
      <c r="C262" s="145"/>
      <c r="D262" s="146"/>
      <c r="E262" s="146"/>
      <c r="F262" s="145">
        <v>363145</v>
      </c>
      <c r="G262" s="121" t="s">
        <v>274</v>
      </c>
      <c r="H262" s="148">
        <v>1900</v>
      </c>
      <c r="I262" s="148">
        <f t="shared" ref="I262" si="40">J262-H262</f>
        <v>100</v>
      </c>
      <c r="J262" s="148">
        <v>2000</v>
      </c>
      <c r="L262" s="162" t="s">
        <v>275</v>
      </c>
    </row>
    <row r="263" spans="1:12" ht="24" x14ac:dyDescent="0.2">
      <c r="A263" s="145"/>
      <c r="B263" s="146"/>
      <c r="C263" s="145"/>
      <c r="D263" s="146"/>
      <c r="E263" s="146"/>
      <c r="F263" s="145">
        <v>363150</v>
      </c>
      <c r="G263" s="121" t="s">
        <v>276</v>
      </c>
      <c r="H263" s="148">
        <v>1050</v>
      </c>
      <c r="I263" s="148">
        <f t="shared" si="38"/>
        <v>-450</v>
      </c>
      <c r="J263" s="148">
        <v>600</v>
      </c>
    </row>
    <row r="264" spans="1:12" x14ac:dyDescent="0.2">
      <c r="A264" s="145"/>
      <c r="B264" s="146"/>
      <c r="C264" s="145"/>
      <c r="D264" s="146"/>
      <c r="E264" s="146"/>
      <c r="F264" s="145">
        <v>363151</v>
      </c>
      <c r="G264" s="121" t="s">
        <v>277</v>
      </c>
      <c r="H264" s="148">
        <v>11900</v>
      </c>
      <c r="I264" s="148">
        <f t="shared" si="38"/>
        <v>3000</v>
      </c>
      <c r="J264" s="148">
        <v>14900</v>
      </c>
    </row>
    <row r="265" spans="1:12" x14ac:dyDescent="0.2">
      <c r="A265" s="145"/>
      <c r="B265" s="146"/>
      <c r="C265" s="145"/>
      <c r="D265" s="146"/>
      <c r="E265" s="146"/>
      <c r="F265" s="145">
        <v>363152</v>
      </c>
      <c r="G265" s="121" t="s">
        <v>278</v>
      </c>
      <c r="H265" s="148">
        <v>92000</v>
      </c>
      <c r="I265" s="148">
        <f t="shared" si="38"/>
        <v>41000</v>
      </c>
      <c r="J265" s="148">
        <v>133000</v>
      </c>
    </row>
    <row r="266" spans="1:12" x14ac:dyDescent="0.2">
      <c r="A266" s="145"/>
      <c r="B266" s="146"/>
      <c r="C266" s="145"/>
      <c r="D266" s="146"/>
      <c r="E266" s="146"/>
      <c r="F266" s="145">
        <v>363153</v>
      </c>
      <c r="G266" s="121" t="s">
        <v>279</v>
      </c>
      <c r="H266" s="148">
        <v>4800</v>
      </c>
      <c r="I266" s="148">
        <f t="shared" si="38"/>
        <v>0</v>
      </c>
      <c r="J266" s="148">
        <f t="shared" si="39"/>
        <v>4800</v>
      </c>
    </row>
    <row r="267" spans="1:12" x14ac:dyDescent="0.2">
      <c r="A267" s="145"/>
      <c r="B267" s="146"/>
      <c r="C267" s="145"/>
      <c r="D267" s="146"/>
      <c r="E267" s="146"/>
      <c r="F267" s="145">
        <v>363156</v>
      </c>
      <c r="G267" s="121" t="s">
        <v>532</v>
      </c>
      <c r="H267" s="148">
        <v>0</v>
      </c>
      <c r="I267" s="148">
        <f>J267-H267</f>
        <v>2000</v>
      </c>
      <c r="J267" s="148">
        <v>2000</v>
      </c>
    </row>
    <row r="268" spans="1:12" ht="24" x14ac:dyDescent="0.2">
      <c r="A268" s="145"/>
      <c r="B268" s="146"/>
      <c r="C268" s="145"/>
      <c r="D268" s="146"/>
      <c r="E268" s="146"/>
      <c r="F268" s="145">
        <v>363155</v>
      </c>
      <c r="G268" s="121" t="s">
        <v>280</v>
      </c>
      <c r="H268" s="148">
        <v>2100</v>
      </c>
      <c r="I268" s="148">
        <f t="shared" ref="I268" si="41">J268-H268</f>
        <v>800</v>
      </c>
      <c r="J268" s="148">
        <v>2900</v>
      </c>
      <c r="L268" s="162" t="s">
        <v>281</v>
      </c>
    </row>
    <row r="269" spans="1:12" ht="26.25" customHeight="1" x14ac:dyDescent="0.2">
      <c r="A269" s="145"/>
      <c r="B269" s="146"/>
      <c r="C269" s="145"/>
      <c r="D269" s="146"/>
      <c r="E269" s="146"/>
      <c r="F269" s="145">
        <v>363160</v>
      </c>
      <c r="G269" s="121" t="s">
        <v>282</v>
      </c>
      <c r="H269" s="148">
        <v>1825</v>
      </c>
      <c r="I269" s="148">
        <f t="shared" si="38"/>
        <v>-1825</v>
      </c>
      <c r="J269" s="148">
        <v>0</v>
      </c>
      <c r="L269" s="162" t="s">
        <v>283</v>
      </c>
    </row>
    <row r="270" spans="1:12" ht="26.25" customHeight="1" x14ac:dyDescent="0.2">
      <c r="A270" s="145"/>
      <c r="B270" s="146"/>
      <c r="C270" s="145"/>
      <c r="D270" s="146"/>
      <c r="E270" s="146"/>
      <c r="F270" s="145">
        <v>363161</v>
      </c>
      <c r="G270" s="121" t="s">
        <v>284</v>
      </c>
      <c r="H270" s="148">
        <v>1825</v>
      </c>
      <c r="I270" s="148">
        <f t="shared" si="38"/>
        <v>4175</v>
      </c>
      <c r="J270" s="148">
        <v>6000</v>
      </c>
      <c r="L270" s="162" t="s">
        <v>285</v>
      </c>
    </row>
    <row r="271" spans="1:12" x14ac:dyDescent="0.2">
      <c r="A271" s="145"/>
      <c r="B271" s="146"/>
      <c r="C271" s="145"/>
      <c r="D271" s="146"/>
      <c r="E271" s="146"/>
      <c r="F271" s="145">
        <v>363190</v>
      </c>
      <c r="G271" s="121" t="s">
        <v>286</v>
      </c>
      <c r="H271" s="148">
        <v>200</v>
      </c>
      <c r="I271" s="148">
        <f t="shared" si="38"/>
        <v>-50</v>
      </c>
      <c r="J271" s="148">
        <v>150</v>
      </c>
    </row>
    <row r="272" spans="1:12" x14ac:dyDescent="0.2">
      <c r="A272" s="145"/>
      <c r="B272" s="146"/>
      <c r="C272" s="145"/>
      <c r="D272" s="146"/>
      <c r="E272" s="146"/>
      <c r="F272" s="145">
        <v>363191</v>
      </c>
      <c r="G272" s="121" t="s">
        <v>287</v>
      </c>
      <c r="H272" s="148">
        <v>200</v>
      </c>
      <c r="I272" s="148">
        <f t="shared" si="38"/>
        <v>-200</v>
      </c>
      <c r="J272" s="148">
        <v>0</v>
      </c>
    </row>
    <row r="273" spans="1:10" x14ac:dyDescent="0.2">
      <c r="A273" s="145"/>
      <c r="B273" s="146"/>
      <c r="C273" s="145"/>
      <c r="D273" s="146"/>
      <c r="E273" s="146"/>
      <c r="F273" s="145">
        <v>363192</v>
      </c>
      <c r="G273" s="121" t="s">
        <v>288</v>
      </c>
      <c r="H273" s="148">
        <v>2150</v>
      </c>
      <c r="I273" s="148">
        <f t="shared" si="38"/>
        <v>0</v>
      </c>
      <c r="J273" s="148">
        <f t="shared" si="39"/>
        <v>2150</v>
      </c>
    </row>
    <row r="274" spans="1:10" x14ac:dyDescent="0.2">
      <c r="A274" s="145"/>
      <c r="B274" s="146"/>
      <c r="C274" s="145"/>
      <c r="D274" s="146"/>
      <c r="E274" s="146"/>
      <c r="F274" s="145">
        <v>363193</v>
      </c>
      <c r="G274" s="121" t="s">
        <v>289</v>
      </c>
      <c r="H274" s="148">
        <v>150</v>
      </c>
      <c r="I274" s="148">
        <f t="shared" si="38"/>
        <v>-150</v>
      </c>
      <c r="J274" s="148">
        <v>0</v>
      </c>
    </row>
    <row r="275" spans="1:10" x14ac:dyDescent="0.2">
      <c r="A275" s="141"/>
      <c r="B275" s="142"/>
      <c r="C275" s="141"/>
      <c r="D275" s="142">
        <v>3632</v>
      </c>
      <c r="E275" s="142"/>
      <c r="F275" s="141"/>
      <c r="G275" s="143" t="s">
        <v>290</v>
      </c>
      <c r="H275" s="144">
        <f>SUM(H276:H277)</f>
        <v>14100</v>
      </c>
      <c r="I275" s="144">
        <f>SUM(I276:I277)</f>
        <v>-2800</v>
      </c>
      <c r="J275" s="144">
        <f>SUM(J276:J277)</f>
        <v>11300</v>
      </c>
    </row>
    <row r="276" spans="1:10" x14ac:dyDescent="0.2">
      <c r="A276" s="145"/>
      <c r="B276" s="146"/>
      <c r="C276" s="145"/>
      <c r="D276" s="146"/>
      <c r="E276" s="146"/>
      <c r="F276" s="145">
        <v>363240</v>
      </c>
      <c r="G276" s="121" t="s">
        <v>291</v>
      </c>
      <c r="H276" s="148">
        <v>13000</v>
      </c>
      <c r="I276" s="148">
        <f>J276-H276</f>
        <v>-3000</v>
      </c>
      <c r="J276" s="148">
        <v>10000</v>
      </c>
    </row>
    <row r="277" spans="1:10" ht="24" x14ac:dyDescent="0.2">
      <c r="A277" s="145"/>
      <c r="B277" s="146"/>
      <c r="C277" s="145"/>
      <c r="D277" s="146"/>
      <c r="E277" s="146"/>
      <c r="F277" s="145">
        <v>363280</v>
      </c>
      <c r="G277" s="121" t="s">
        <v>292</v>
      </c>
      <c r="H277" s="148">
        <v>1100</v>
      </c>
      <c r="I277" s="148">
        <f>J277-H277</f>
        <v>200</v>
      </c>
      <c r="J277" s="148">
        <v>1300</v>
      </c>
    </row>
    <row r="278" spans="1:10" ht="24" x14ac:dyDescent="0.2">
      <c r="A278" s="134"/>
      <c r="B278" s="135">
        <v>37</v>
      </c>
      <c r="C278" s="134"/>
      <c r="D278" s="135"/>
      <c r="E278" s="135"/>
      <c r="F278" s="134"/>
      <c r="G278" s="149" t="s">
        <v>293</v>
      </c>
      <c r="H278" s="137">
        <f>H279</f>
        <v>55450</v>
      </c>
      <c r="I278" s="137">
        <f>I279</f>
        <v>9180</v>
      </c>
      <c r="J278" s="137">
        <f>J279</f>
        <v>64630</v>
      </c>
    </row>
    <row r="279" spans="1:10" x14ac:dyDescent="0.2">
      <c r="A279" s="138"/>
      <c r="B279" s="139"/>
      <c r="C279" s="138">
        <v>372</v>
      </c>
      <c r="D279" s="139"/>
      <c r="E279" s="139">
        <v>11</v>
      </c>
      <c r="F279" s="138"/>
      <c r="G279" s="112" t="s">
        <v>294</v>
      </c>
      <c r="H279" s="140">
        <f>H280+H290</f>
        <v>55450</v>
      </c>
      <c r="I279" s="140">
        <f>I280+I290</f>
        <v>9180</v>
      </c>
      <c r="J279" s="140">
        <f>J280+J290</f>
        <v>64630</v>
      </c>
    </row>
    <row r="280" spans="1:10" x14ac:dyDescent="0.2">
      <c r="A280" s="141"/>
      <c r="B280" s="142"/>
      <c r="C280" s="141"/>
      <c r="D280" s="142">
        <v>3721</v>
      </c>
      <c r="E280" s="142"/>
      <c r="F280" s="141"/>
      <c r="G280" s="143" t="s">
        <v>295</v>
      </c>
      <c r="H280" s="144">
        <f>SUM(H281:H289)</f>
        <v>49350</v>
      </c>
      <c r="I280" s="144">
        <f>SUM(I281:I289)</f>
        <v>8780</v>
      </c>
      <c r="J280" s="144">
        <f>SUM(J281:J289)</f>
        <v>58130</v>
      </c>
    </row>
    <row r="281" spans="1:10" x14ac:dyDescent="0.2">
      <c r="A281" s="145"/>
      <c r="B281" s="146"/>
      <c r="C281" s="145"/>
      <c r="D281" s="146"/>
      <c r="E281" s="146"/>
      <c r="F281" s="145">
        <v>372120</v>
      </c>
      <c r="G281" s="147" t="s">
        <v>296</v>
      </c>
      <c r="H281" s="148">
        <v>2650</v>
      </c>
      <c r="I281" s="148">
        <f t="shared" ref="I281:I289" si="42">J281-H281</f>
        <v>0</v>
      </c>
      <c r="J281" s="148">
        <f t="shared" ref="J281" si="43">H281</f>
        <v>2650</v>
      </c>
    </row>
    <row r="282" spans="1:10" x14ac:dyDescent="0.2">
      <c r="A282" s="145"/>
      <c r="B282" s="146"/>
      <c r="C282" s="145"/>
      <c r="D282" s="146"/>
      <c r="E282" s="146"/>
      <c r="F282" s="145">
        <v>372121</v>
      </c>
      <c r="G282" s="147" t="s">
        <v>297</v>
      </c>
      <c r="H282" s="148">
        <v>2700</v>
      </c>
      <c r="I282" s="148">
        <f t="shared" si="42"/>
        <v>180</v>
      </c>
      <c r="J282" s="148">
        <v>2880</v>
      </c>
    </row>
    <row r="283" spans="1:10" x14ac:dyDescent="0.2">
      <c r="A283" s="145"/>
      <c r="B283" s="146"/>
      <c r="C283" s="145"/>
      <c r="D283" s="146"/>
      <c r="E283" s="146"/>
      <c r="F283" s="145">
        <v>372122</v>
      </c>
      <c r="G283" s="147" t="s">
        <v>298</v>
      </c>
      <c r="H283" s="148">
        <v>550</v>
      </c>
      <c r="I283" s="148">
        <f t="shared" si="42"/>
        <v>-550</v>
      </c>
      <c r="J283" s="148">
        <v>0</v>
      </c>
    </row>
    <row r="284" spans="1:10" x14ac:dyDescent="0.2">
      <c r="A284" s="145"/>
      <c r="B284" s="146"/>
      <c r="C284" s="145"/>
      <c r="D284" s="146"/>
      <c r="E284" s="146"/>
      <c r="F284" s="145">
        <v>372123</v>
      </c>
      <c r="G284" s="147" t="s">
        <v>299</v>
      </c>
      <c r="H284" s="148">
        <v>8500</v>
      </c>
      <c r="I284" s="148">
        <f t="shared" si="42"/>
        <v>-4500</v>
      </c>
      <c r="J284" s="148">
        <v>4000</v>
      </c>
    </row>
    <row r="285" spans="1:10" x14ac:dyDescent="0.2">
      <c r="A285" s="145"/>
      <c r="B285" s="146"/>
      <c r="C285" s="145"/>
      <c r="D285" s="146"/>
      <c r="E285" s="146"/>
      <c r="F285" s="145">
        <v>372124</v>
      </c>
      <c r="G285" s="147" t="s">
        <v>300</v>
      </c>
      <c r="H285" s="148">
        <v>13500</v>
      </c>
      <c r="I285" s="148">
        <f t="shared" si="42"/>
        <v>2350</v>
      </c>
      <c r="J285" s="148">
        <v>15850</v>
      </c>
    </row>
    <row r="286" spans="1:10" x14ac:dyDescent="0.2">
      <c r="A286" s="145"/>
      <c r="B286" s="146"/>
      <c r="C286" s="145"/>
      <c r="D286" s="146"/>
      <c r="E286" s="146"/>
      <c r="F286" s="145">
        <v>372125</v>
      </c>
      <c r="G286" s="147" t="s">
        <v>301</v>
      </c>
      <c r="H286" s="148">
        <v>1950</v>
      </c>
      <c r="I286" s="148">
        <f t="shared" si="42"/>
        <v>-600</v>
      </c>
      <c r="J286" s="148">
        <v>1350</v>
      </c>
    </row>
    <row r="287" spans="1:10" x14ac:dyDescent="0.2">
      <c r="A287" s="145"/>
      <c r="B287" s="146"/>
      <c r="C287" s="145"/>
      <c r="D287" s="146"/>
      <c r="E287" s="146"/>
      <c r="F287" s="145">
        <v>372126</v>
      </c>
      <c r="G287" s="147" t="s">
        <v>302</v>
      </c>
      <c r="H287" s="148">
        <v>3800</v>
      </c>
      <c r="I287" s="148">
        <f t="shared" si="42"/>
        <v>3600</v>
      </c>
      <c r="J287" s="148">
        <v>7400</v>
      </c>
    </row>
    <row r="288" spans="1:10" x14ac:dyDescent="0.2">
      <c r="A288" s="145"/>
      <c r="B288" s="146"/>
      <c r="C288" s="145"/>
      <c r="D288" s="146"/>
      <c r="E288" s="146"/>
      <c r="F288" s="145">
        <v>372150</v>
      </c>
      <c r="G288" s="147" t="s">
        <v>303</v>
      </c>
      <c r="H288" s="148">
        <v>10600</v>
      </c>
      <c r="I288" s="148">
        <f t="shared" si="42"/>
        <v>6400</v>
      </c>
      <c r="J288" s="148">
        <v>17000</v>
      </c>
    </row>
    <row r="289" spans="1:12" x14ac:dyDescent="0.2">
      <c r="A289" s="145"/>
      <c r="B289" s="146"/>
      <c r="C289" s="145"/>
      <c r="D289" s="146"/>
      <c r="E289" s="146"/>
      <c r="F289" s="145">
        <v>372151</v>
      </c>
      <c r="G289" s="147" t="s">
        <v>304</v>
      </c>
      <c r="H289" s="148">
        <v>5100</v>
      </c>
      <c r="I289" s="148">
        <f t="shared" si="42"/>
        <v>1900</v>
      </c>
      <c r="J289" s="148">
        <v>7000</v>
      </c>
    </row>
    <row r="290" spans="1:12" x14ac:dyDescent="0.2">
      <c r="A290" s="141"/>
      <c r="B290" s="142"/>
      <c r="C290" s="141"/>
      <c r="D290" s="142">
        <v>3722</v>
      </c>
      <c r="E290" s="142"/>
      <c r="F290" s="141"/>
      <c r="G290" s="143" t="s">
        <v>305</v>
      </c>
      <c r="H290" s="144">
        <f>SUM(H291:H291)</f>
        <v>6100</v>
      </c>
      <c r="I290" s="144">
        <f>SUM(I291:I291)</f>
        <v>400</v>
      </c>
      <c r="J290" s="144">
        <f>J291</f>
        <v>6500</v>
      </c>
    </row>
    <row r="291" spans="1:12" x14ac:dyDescent="0.2">
      <c r="A291" s="145"/>
      <c r="B291" s="146"/>
      <c r="C291" s="145"/>
      <c r="D291" s="146"/>
      <c r="E291" s="146"/>
      <c r="F291" s="145">
        <v>372210</v>
      </c>
      <c r="G291" s="147" t="s">
        <v>306</v>
      </c>
      <c r="H291" s="148">
        <v>6100</v>
      </c>
      <c r="I291" s="148">
        <f>J291-H291</f>
        <v>400</v>
      </c>
      <c r="J291" s="148">
        <v>6500</v>
      </c>
    </row>
    <row r="292" spans="1:12" x14ac:dyDescent="0.2">
      <c r="A292" s="134"/>
      <c r="B292" s="135">
        <v>38</v>
      </c>
      <c r="C292" s="134"/>
      <c r="D292" s="135"/>
      <c r="E292" s="135"/>
      <c r="F292" s="134"/>
      <c r="G292" s="136" t="s">
        <v>307</v>
      </c>
      <c r="H292" s="137">
        <f>H293+H305+H302</f>
        <v>247450</v>
      </c>
      <c r="I292" s="137">
        <f t="shared" ref="I292:J292" si="44">I293+I305+I302</f>
        <v>-178000</v>
      </c>
      <c r="J292" s="137">
        <f t="shared" si="44"/>
        <v>69450</v>
      </c>
    </row>
    <row r="293" spans="1:12" x14ac:dyDescent="0.2">
      <c r="A293" s="138"/>
      <c r="B293" s="139"/>
      <c r="C293" s="138">
        <v>381</v>
      </c>
      <c r="D293" s="139"/>
      <c r="E293" s="139">
        <v>11</v>
      </c>
      <c r="F293" s="138"/>
      <c r="G293" s="112" t="s">
        <v>124</v>
      </c>
      <c r="H293" s="140">
        <f>H294</f>
        <v>55900</v>
      </c>
      <c r="I293" s="140">
        <f>I294</f>
        <v>2750</v>
      </c>
      <c r="J293" s="140">
        <f>J294</f>
        <v>58650</v>
      </c>
    </row>
    <row r="294" spans="1:12" x14ac:dyDescent="0.2">
      <c r="A294" s="141"/>
      <c r="B294" s="142"/>
      <c r="C294" s="141"/>
      <c r="D294" s="142">
        <v>3811</v>
      </c>
      <c r="E294" s="142"/>
      <c r="F294" s="141"/>
      <c r="G294" s="143" t="s">
        <v>308</v>
      </c>
      <c r="H294" s="144">
        <f>SUM(H295:H301)</f>
        <v>55900</v>
      </c>
      <c r="I294" s="144">
        <f t="shared" ref="I294:J294" si="45">SUM(I295:I301)</f>
        <v>2750</v>
      </c>
      <c r="J294" s="144">
        <f t="shared" si="45"/>
        <v>58650</v>
      </c>
    </row>
    <row r="295" spans="1:12" x14ac:dyDescent="0.2">
      <c r="A295" s="145"/>
      <c r="B295" s="146"/>
      <c r="C295" s="145"/>
      <c r="D295" s="146"/>
      <c r="E295" s="146"/>
      <c r="F295" s="145">
        <v>3811</v>
      </c>
      <c r="G295" s="147" t="s">
        <v>309</v>
      </c>
      <c r="H295" s="148">
        <v>9300</v>
      </c>
      <c r="I295" s="148">
        <f t="shared" ref="I295:I301" si="46">J295-H295</f>
        <v>-920</v>
      </c>
      <c r="J295" s="148">
        <v>8380</v>
      </c>
    </row>
    <row r="296" spans="1:12" x14ac:dyDescent="0.2">
      <c r="A296" s="145"/>
      <c r="B296" s="146"/>
      <c r="C296" s="145"/>
      <c r="D296" s="146"/>
      <c r="E296" s="146"/>
      <c r="F296" s="145">
        <v>3811</v>
      </c>
      <c r="G296" s="147" t="s">
        <v>310</v>
      </c>
      <c r="H296" s="148">
        <v>10000</v>
      </c>
      <c r="I296" s="148">
        <f t="shared" si="46"/>
        <v>2300</v>
      </c>
      <c r="J296" s="148">
        <v>12300</v>
      </c>
    </row>
    <row r="297" spans="1:12" x14ac:dyDescent="0.2">
      <c r="A297" s="145"/>
      <c r="B297" s="146"/>
      <c r="C297" s="145"/>
      <c r="D297" s="146"/>
      <c r="E297" s="146"/>
      <c r="F297" s="145">
        <v>3811</v>
      </c>
      <c r="G297" s="147" t="s">
        <v>311</v>
      </c>
      <c r="H297" s="148">
        <v>3500</v>
      </c>
      <c r="I297" s="148">
        <f t="shared" si="46"/>
        <v>885</v>
      </c>
      <c r="J297" s="148">
        <v>4385</v>
      </c>
    </row>
    <row r="298" spans="1:12" x14ac:dyDescent="0.2">
      <c r="A298" s="145"/>
      <c r="B298" s="146"/>
      <c r="C298" s="145"/>
      <c r="D298" s="146"/>
      <c r="E298" s="146"/>
      <c r="F298" s="145">
        <v>3811420</v>
      </c>
      <c r="G298" s="147" t="s">
        <v>312</v>
      </c>
      <c r="H298" s="148">
        <v>26500</v>
      </c>
      <c r="I298" s="148">
        <f t="shared" si="46"/>
        <v>3000</v>
      </c>
      <c r="J298" s="148">
        <v>29500</v>
      </c>
    </row>
    <row r="299" spans="1:12" x14ac:dyDescent="0.2">
      <c r="A299" s="145"/>
      <c r="B299" s="146"/>
      <c r="C299" s="145"/>
      <c r="D299" s="146"/>
      <c r="E299" s="146"/>
      <c r="F299" s="145">
        <v>38114</v>
      </c>
      <c r="G299" s="121" t="s">
        <v>313</v>
      </c>
      <c r="H299" s="148">
        <v>3600</v>
      </c>
      <c r="I299" s="148">
        <f t="shared" si="46"/>
        <v>20</v>
      </c>
      <c r="J299" s="148">
        <v>3620</v>
      </c>
    </row>
    <row r="300" spans="1:12" x14ac:dyDescent="0.2">
      <c r="A300" s="145"/>
      <c r="B300" s="146"/>
      <c r="C300" s="145"/>
      <c r="D300" s="146"/>
      <c r="E300" s="146"/>
      <c r="F300" s="145">
        <v>3811460</v>
      </c>
      <c r="G300" s="121" t="s">
        <v>314</v>
      </c>
      <c r="H300" s="148">
        <v>0</v>
      </c>
      <c r="I300" s="148">
        <f t="shared" si="46"/>
        <v>465</v>
      </c>
      <c r="J300" s="148">
        <v>465</v>
      </c>
    </row>
    <row r="301" spans="1:12" ht="24" x14ac:dyDescent="0.2">
      <c r="A301" s="145"/>
      <c r="B301" s="146"/>
      <c r="C301" s="145"/>
      <c r="D301" s="146"/>
      <c r="E301" s="146"/>
      <c r="F301" s="145">
        <v>381173</v>
      </c>
      <c r="G301" s="121" t="s">
        <v>315</v>
      </c>
      <c r="H301" s="148">
        <v>3000</v>
      </c>
      <c r="I301" s="148">
        <f t="shared" si="46"/>
        <v>-3000</v>
      </c>
      <c r="J301" s="148">
        <v>0</v>
      </c>
      <c r="L301" s="162" t="s">
        <v>316</v>
      </c>
    </row>
    <row r="302" spans="1:12" x14ac:dyDescent="0.2">
      <c r="A302" s="138"/>
      <c r="B302" s="139"/>
      <c r="C302" s="138">
        <v>382</v>
      </c>
      <c r="D302" s="139"/>
      <c r="E302" s="139">
        <v>11</v>
      </c>
      <c r="F302" s="138"/>
      <c r="G302" s="112" t="s">
        <v>317</v>
      </c>
      <c r="H302" s="140">
        <f t="shared" ref="H302:J303" si="47">H303</f>
        <v>1550</v>
      </c>
      <c r="I302" s="140">
        <f t="shared" si="47"/>
        <v>1150</v>
      </c>
      <c r="J302" s="140">
        <f t="shared" si="47"/>
        <v>2700</v>
      </c>
    </row>
    <row r="303" spans="1:12" x14ac:dyDescent="0.2">
      <c r="A303" s="141"/>
      <c r="B303" s="142"/>
      <c r="C303" s="141"/>
      <c r="D303" s="142">
        <v>3821</v>
      </c>
      <c r="E303" s="142"/>
      <c r="F303" s="141"/>
      <c r="G303" s="143" t="s">
        <v>318</v>
      </c>
      <c r="H303" s="144">
        <f t="shared" si="47"/>
        <v>1550</v>
      </c>
      <c r="I303" s="144">
        <f t="shared" si="47"/>
        <v>1150</v>
      </c>
      <c r="J303" s="144">
        <f t="shared" si="47"/>
        <v>2700</v>
      </c>
    </row>
    <row r="304" spans="1:12" ht="24" x14ac:dyDescent="0.2">
      <c r="A304" s="145"/>
      <c r="B304" s="146"/>
      <c r="C304" s="145"/>
      <c r="D304" s="146"/>
      <c r="E304" s="146"/>
      <c r="F304" s="145">
        <v>38217</v>
      </c>
      <c r="G304" s="121" t="s">
        <v>319</v>
      </c>
      <c r="H304" s="148">
        <v>1550</v>
      </c>
      <c r="I304" s="148">
        <f>J304-H304</f>
        <v>1150</v>
      </c>
      <c r="J304" s="148">
        <v>2700</v>
      </c>
    </row>
    <row r="305" spans="1:10" x14ac:dyDescent="0.2">
      <c r="A305" s="138"/>
      <c r="B305" s="139"/>
      <c r="C305" s="138">
        <v>386</v>
      </c>
      <c r="D305" s="139"/>
      <c r="E305" s="173">
        <v>11</v>
      </c>
      <c r="F305" s="138"/>
      <c r="G305" s="112" t="s">
        <v>320</v>
      </c>
      <c r="H305" s="140">
        <f>H306</f>
        <v>190000</v>
      </c>
      <c r="I305" s="140">
        <f>I306</f>
        <v>-181900</v>
      </c>
      <c r="J305" s="140">
        <f>J306</f>
        <v>8100</v>
      </c>
    </row>
    <row r="306" spans="1:10" x14ac:dyDescent="0.2">
      <c r="A306" s="141"/>
      <c r="B306" s="142"/>
      <c r="C306" s="141"/>
      <c r="D306" s="142">
        <v>3861</v>
      </c>
      <c r="E306" s="142"/>
      <c r="F306" s="141"/>
      <c r="G306" s="143" t="s">
        <v>321</v>
      </c>
      <c r="H306" s="144">
        <f>H307+H308</f>
        <v>190000</v>
      </c>
      <c r="I306" s="144">
        <f>SUM(I307:I308)</f>
        <v>-181900</v>
      </c>
      <c r="J306" s="144">
        <f>J307+J308</f>
        <v>8100</v>
      </c>
    </row>
    <row r="307" spans="1:10" x14ac:dyDescent="0.2">
      <c r="A307" s="145"/>
      <c r="B307" s="146"/>
      <c r="C307" s="145"/>
      <c r="D307" s="146"/>
      <c r="E307" s="146"/>
      <c r="F307" s="145">
        <v>386120</v>
      </c>
      <c r="G307" s="121" t="s">
        <v>524</v>
      </c>
      <c r="H307" s="148">
        <v>190000</v>
      </c>
      <c r="I307" s="148">
        <f>J307-H307</f>
        <v>-181900</v>
      </c>
      <c r="J307" s="148">
        <v>8100</v>
      </c>
    </row>
    <row r="308" spans="1:10" x14ac:dyDescent="0.2">
      <c r="A308" s="145"/>
      <c r="B308" s="146"/>
      <c r="C308" s="145"/>
      <c r="D308" s="146"/>
      <c r="E308" s="146"/>
      <c r="F308" s="145">
        <v>386121</v>
      </c>
      <c r="G308" s="121" t="s">
        <v>322</v>
      </c>
      <c r="H308" s="148">
        <v>0</v>
      </c>
      <c r="I308" s="148">
        <f>J308-H308</f>
        <v>0</v>
      </c>
      <c r="J308" s="148">
        <f t="shared" ref="J308" si="48">H308</f>
        <v>0</v>
      </c>
    </row>
    <row r="309" spans="1:10" x14ac:dyDescent="0.2">
      <c r="A309" s="131">
        <v>4</v>
      </c>
      <c r="B309" s="132"/>
      <c r="C309" s="131"/>
      <c r="D309" s="132"/>
      <c r="E309" s="132"/>
      <c r="F309" s="131"/>
      <c r="G309" s="105" t="s">
        <v>323</v>
      </c>
      <c r="H309" s="133">
        <f>H310+H323</f>
        <v>1533500</v>
      </c>
      <c r="I309" s="133">
        <f>I310+I323</f>
        <v>-1281878</v>
      </c>
      <c r="J309" s="133">
        <f>J310+J323</f>
        <v>251622</v>
      </c>
    </row>
    <row r="310" spans="1:10" x14ac:dyDescent="0.2">
      <c r="A310" s="134"/>
      <c r="B310" s="135">
        <v>41</v>
      </c>
      <c r="C310" s="134"/>
      <c r="D310" s="135"/>
      <c r="E310" s="135"/>
      <c r="F310" s="134"/>
      <c r="G310" s="136" t="s">
        <v>324</v>
      </c>
      <c r="H310" s="137">
        <f>H311+H314</f>
        <v>1334000</v>
      </c>
      <c r="I310" s="137">
        <f>I311+I314</f>
        <v>-1325800</v>
      </c>
      <c r="J310" s="137">
        <f>J311+J314</f>
        <v>8200</v>
      </c>
    </row>
    <row r="311" spans="1:10" x14ac:dyDescent="0.2">
      <c r="A311" s="174"/>
      <c r="B311" s="175"/>
      <c r="C311" s="174">
        <v>411</v>
      </c>
      <c r="D311" s="175"/>
      <c r="E311" s="176">
        <v>11</v>
      </c>
      <c r="F311" s="174"/>
      <c r="G311" s="177" t="s">
        <v>325</v>
      </c>
      <c r="H311" s="178">
        <f t="shared" ref="H311:J312" si="49">H312</f>
        <v>6500</v>
      </c>
      <c r="I311" s="178">
        <f t="shared" si="49"/>
        <v>-6500</v>
      </c>
      <c r="J311" s="178">
        <f t="shared" si="49"/>
        <v>0</v>
      </c>
    </row>
    <row r="312" spans="1:10" x14ac:dyDescent="0.2">
      <c r="A312" s="141"/>
      <c r="B312" s="142"/>
      <c r="C312" s="141"/>
      <c r="D312" s="142">
        <v>4111</v>
      </c>
      <c r="E312" s="142"/>
      <c r="F312" s="141"/>
      <c r="G312" s="143" t="s">
        <v>129</v>
      </c>
      <c r="H312" s="144">
        <f t="shared" si="49"/>
        <v>6500</v>
      </c>
      <c r="I312" s="144">
        <f t="shared" si="49"/>
        <v>-6500</v>
      </c>
      <c r="J312" s="144">
        <f t="shared" si="49"/>
        <v>0</v>
      </c>
    </row>
    <row r="313" spans="1:10" x14ac:dyDescent="0.2">
      <c r="A313" s="145"/>
      <c r="B313" s="146"/>
      <c r="C313" s="145"/>
      <c r="D313" s="146"/>
      <c r="E313" s="146"/>
      <c r="F313" s="145">
        <v>41110</v>
      </c>
      <c r="G313" s="147" t="s">
        <v>495</v>
      </c>
      <c r="H313" s="148">
        <v>6500</v>
      </c>
      <c r="I313" s="148">
        <f>J313-H313</f>
        <v>-6500</v>
      </c>
      <c r="J313" s="148">
        <v>0</v>
      </c>
    </row>
    <row r="314" spans="1:10" x14ac:dyDescent="0.2">
      <c r="A314" s="138"/>
      <c r="B314" s="139"/>
      <c r="C314" s="138">
        <v>412</v>
      </c>
      <c r="D314" s="139"/>
      <c r="E314" s="173">
        <v>11</v>
      </c>
      <c r="F314" s="138"/>
      <c r="G314" s="112" t="s">
        <v>326</v>
      </c>
      <c r="H314" s="140">
        <f>H315+H320</f>
        <v>1327500</v>
      </c>
      <c r="I314" s="140">
        <f>I315+I320</f>
        <v>-1319300</v>
      </c>
      <c r="J314" s="140">
        <f>J315+J320</f>
        <v>8200</v>
      </c>
    </row>
    <row r="315" spans="1:10" x14ac:dyDescent="0.2">
      <c r="A315" s="141"/>
      <c r="B315" s="142"/>
      <c r="C315" s="141"/>
      <c r="D315" s="142">
        <v>4124</v>
      </c>
      <c r="E315" s="142"/>
      <c r="F315" s="141"/>
      <c r="G315" s="143" t="s">
        <v>327</v>
      </c>
      <c r="H315" s="144">
        <f>SUM(H316:H319)</f>
        <v>1313500</v>
      </c>
      <c r="I315" s="144">
        <f t="shared" ref="I315:J315" si="50">SUM(I316:I319)</f>
        <v>-1313500</v>
      </c>
      <c r="J315" s="144">
        <f t="shared" si="50"/>
        <v>0</v>
      </c>
    </row>
    <row r="316" spans="1:10" x14ac:dyDescent="0.2">
      <c r="A316" s="145"/>
      <c r="B316" s="146"/>
      <c r="C316" s="145"/>
      <c r="D316" s="146"/>
      <c r="E316" s="146"/>
      <c r="F316" s="145">
        <v>41241</v>
      </c>
      <c r="G316" s="147" t="s">
        <v>328</v>
      </c>
      <c r="H316" s="148">
        <v>20000</v>
      </c>
      <c r="I316" s="148">
        <f>J316-H316</f>
        <v>-20000</v>
      </c>
      <c r="J316" s="148">
        <v>0</v>
      </c>
    </row>
    <row r="317" spans="1:10" x14ac:dyDescent="0.2">
      <c r="A317" s="145"/>
      <c r="B317" s="146"/>
      <c r="C317" s="145"/>
      <c r="D317" s="146"/>
      <c r="E317" s="146"/>
      <c r="F317" s="145">
        <v>412410</v>
      </c>
      <c r="G317" s="147" t="s">
        <v>329</v>
      </c>
      <c r="H317" s="148">
        <v>630000</v>
      </c>
      <c r="I317" s="148">
        <f>J317-H317</f>
        <v>-630000</v>
      </c>
      <c r="J317" s="148">
        <v>0</v>
      </c>
    </row>
    <row r="318" spans="1:10" x14ac:dyDescent="0.2">
      <c r="A318" s="145"/>
      <c r="B318" s="146"/>
      <c r="C318" s="145"/>
      <c r="D318" s="146"/>
      <c r="E318" s="146"/>
      <c r="F318" s="145">
        <v>412411</v>
      </c>
      <c r="G318" s="147" t="s">
        <v>330</v>
      </c>
      <c r="H318" s="148">
        <v>13500</v>
      </c>
      <c r="I318" s="148">
        <f>J318-H318</f>
        <v>-13500</v>
      </c>
      <c r="J318" s="148">
        <v>0</v>
      </c>
    </row>
    <row r="319" spans="1:10" x14ac:dyDescent="0.2">
      <c r="A319" s="145"/>
      <c r="B319" s="146"/>
      <c r="C319" s="145"/>
      <c r="D319" s="146"/>
      <c r="E319" s="146"/>
      <c r="F319" s="145">
        <v>412412</v>
      </c>
      <c r="G319" s="147" t="s">
        <v>331</v>
      </c>
      <c r="H319" s="148">
        <v>650000</v>
      </c>
      <c r="I319" s="148">
        <f>J319-H319</f>
        <v>-650000</v>
      </c>
      <c r="J319" s="148">
        <v>0</v>
      </c>
    </row>
    <row r="320" spans="1:10" x14ac:dyDescent="0.2">
      <c r="A320" s="141"/>
      <c r="B320" s="142"/>
      <c r="C320" s="141"/>
      <c r="D320" s="142">
        <v>4126</v>
      </c>
      <c r="E320" s="142"/>
      <c r="F320" s="141"/>
      <c r="G320" s="143" t="s">
        <v>332</v>
      </c>
      <c r="H320" s="144">
        <f>SUM(H321:H322)</f>
        <v>14000</v>
      </c>
      <c r="I320" s="144">
        <f>SUM(I321:I322)</f>
        <v>-5800</v>
      </c>
      <c r="J320" s="144">
        <f>SUM(J321:J322)</f>
        <v>8200</v>
      </c>
    </row>
    <row r="321" spans="1:10" x14ac:dyDescent="0.2">
      <c r="A321" s="155"/>
      <c r="B321" s="156"/>
      <c r="C321" s="155"/>
      <c r="D321" s="156"/>
      <c r="E321" s="156"/>
      <c r="F321" s="157">
        <v>412610</v>
      </c>
      <c r="G321" s="179" t="s">
        <v>333</v>
      </c>
      <c r="H321" s="159">
        <v>0</v>
      </c>
      <c r="I321" s="159">
        <f>J321-H321</f>
        <v>0</v>
      </c>
      <c r="J321" s="159">
        <f t="shared" ref="J321" si="51">H321</f>
        <v>0</v>
      </c>
    </row>
    <row r="322" spans="1:10" x14ac:dyDescent="0.2">
      <c r="A322" s="145"/>
      <c r="B322" s="146"/>
      <c r="C322" s="145"/>
      <c r="D322" s="146"/>
      <c r="E322" s="146"/>
      <c r="F322" s="145">
        <v>412611</v>
      </c>
      <c r="G322" s="147" t="s">
        <v>334</v>
      </c>
      <c r="H322" s="148">
        <v>14000</v>
      </c>
      <c r="I322" s="148">
        <f>J322-H322</f>
        <v>-5800</v>
      </c>
      <c r="J322" s="148">
        <v>8200</v>
      </c>
    </row>
    <row r="323" spans="1:10" x14ac:dyDescent="0.2">
      <c r="A323" s="134"/>
      <c r="B323" s="135">
        <v>42</v>
      </c>
      <c r="C323" s="134"/>
      <c r="D323" s="135"/>
      <c r="E323" s="135"/>
      <c r="F323" s="134"/>
      <c r="G323" s="136" t="s">
        <v>335</v>
      </c>
      <c r="H323" s="137">
        <f>H324+H336+H343</f>
        <v>199500</v>
      </c>
      <c r="I323" s="137">
        <f>I324+I336+I343</f>
        <v>43922</v>
      </c>
      <c r="J323" s="137">
        <f>J324+J336+J343</f>
        <v>243422</v>
      </c>
    </row>
    <row r="324" spans="1:10" x14ac:dyDescent="0.2">
      <c r="A324" s="138"/>
      <c r="B324" s="139"/>
      <c r="C324" s="138">
        <v>421</v>
      </c>
      <c r="D324" s="139"/>
      <c r="E324" s="173">
        <v>11</v>
      </c>
      <c r="F324" s="138"/>
      <c r="G324" s="112" t="s">
        <v>336</v>
      </c>
      <c r="H324" s="140">
        <f>H325+H327+H330</f>
        <v>193400</v>
      </c>
      <c r="I324" s="140">
        <f>I325+I327+I330</f>
        <v>48600</v>
      </c>
      <c r="J324" s="140">
        <f>J325+J327+J330</f>
        <v>242000</v>
      </c>
    </row>
    <row r="325" spans="1:10" x14ac:dyDescent="0.2">
      <c r="A325" s="141"/>
      <c r="B325" s="142"/>
      <c r="C325" s="141"/>
      <c r="D325" s="142">
        <v>4212</v>
      </c>
      <c r="E325" s="142"/>
      <c r="F325" s="141"/>
      <c r="G325" s="143" t="s">
        <v>337</v>
      </c>
      <c r="H325" s="144">
        <v>0</v>
      </c>
      <c r="I325" s="144">
        <v>0</v>
      </c>
      <c r="J325" s="144">
        <v>0</v>
      </c>
    </row>
    <row r="326" spans="1:10" x14ac:dyDescent="0.2">
      <c r="A326" s="155"/>
      <c r="B326" s="156"/>
      <c r="C326" s="155"/>
      <c r="D326" s="156"/>
      <c r="E326" s="156"/>
      <c r="F326" s="155"/>
      <c r="G326" s="180"/>
      <c r="H326" s="159">
        <v>0</v>
      </c>
      <c r="I326" s="182"/>
      <c r="J326" s="159">
        <f>H326</f>
        <v>0</v>
      </c>
    </row>
    <row r="327" spans="1:10" x14ac:dyDescent="0.2">
      <c r="A327" s="141"/>
      <c r="B327" s="142"/>
      <c r="C327" s="141"/>
      <c r="D327" s="142">
        <v>4213</v>
      </c>
      <c r="E327" s="142"/>
      <c r="F327" s="141"/>
      <c r="G327" s="143" t="s">
        <v>338</v>
      </c>
      <c r="H327" s="144">
        <f>SUM(H328:H329)</f>
        <v>43500</v>
      </c>
      <c r="I327" s="144">
        <f>SUM(I328:I329)</f>
        <v>-43500</v>
      </c>
      <c r="J327" s="144">
        <f>SUM(J328:J329)</f>
        <v>0</v>
      </c>
    </row>
    <row r="328" spans="1:10" x14ac:dyDescent="0.2">
      <c r="A328" s="145"/>
      <c r="B328" s="146"/>
      <c r="C328" s="145"/>
      <c r="D328" s="146"/>
      <c r="E328" s="146"/>
      <c r="F328" s="145">
        <v>421310</v>
      </c>
      <c r="G328" s="147" t="s">
        <v>339</v>
      </c>
      <c r="H328" s="148">
        <v>43500</v>
      </c>
      <c r="I328" s="148">
        <f>J328-H328</f>
        <v>-43500</v>
      </c>
      <c r="J328" s="148">
        <v>0</v>
      </c>
    </row>
    <row r="329" spans="1:10" x14ac:dyDescent="0.2">
      <c r="A329" s="145"/>
      <c r="B329" s="146"/>
      <c r="C329" s="145"/>
      <c r="D329" s="146"/>
      <c r="E329" s="146"/>
      <c r="F329" s="145">
        <v>421312</v>
      </c>
      <c r="G329" s="147" t="s">
        <v>340</v>
      </c>
      <c r="H329" s="148">
        <v>0</v>
      </c>
      <c r="I329" s="148">
        <f>J329-H329</f>
        <v>0</v>
      </c>
      <c r="J329" s="148">
        <f t="shared" ref="J329" si="52">H329</f>
        <v>0</v>
      </c>
    </row>
    <row r="330" spans="1:10" x14ac:dyDescent="0.2">
      <c r="A330" s="141"/>
      <c r="B330" s="142"/>
      <c r="C330" s="141"/>
      <c r="D330" s="142">
        <v>4214</v>
      </c>
      <c r="E330" s="142"/>
      <c r="F330" s="141"/>
      <c r="G330" s="143" t="s">
        <v>341</v>
      </c>
      <c r="H330" s="144">
        <f>SUM(H331:H335)</f>
        <v>149900</v>
      </c>
      <c r="I330" s="144">
        <f>SUM(I331:I335)</f>
        <v>92100</v>
      </c>
      <c r="J330" s="144">
        <f>SUM(J331:J335)</f>
        <v>242000</v>
      </c>
    </row>
    <row r="331" spans="1:10" x14ac:dyDescent="0.2">
      <c r="A331" s="145"/>
      <c r="B331" s="146"/>
      <c r="C331" s="145"/>
      <c r="D331" s="146"/>
      <c r="E331" s="146"/>
      <c r="F331" s="145">
        <v>421410</v>
      </c>
      <c r="G331" s="147" t="s">
        <v>342</v>
      </c>
      <c r="H331" s="148">
        <v>0</v>
      </c>
      <c r="I331" s="148">
        <f>J331-H331</f>
        <v>0</v>
      </c>
      <c r="J331" s="148">
        <f t="shared" ref="J331" si="53">H331</f>
        <v>0</v>
      </c>
    </row>
    <row r="332" spans="1:10" x14ac:dyDescent="0.2">
      <c r="A332" s="145"/>
      <c r="B332" s="146"/>
      <c r="C332" s="145"/>
      <c r="D332" s="146"/>
      <c r="E332" s="146"/>
      <c r="F332" s="145">
        <v>421411</v>
      </c>
      <c r="G332" s="147" t="s">
        <v>343</v>
      </c>
      <c r="H332" s="148">
        <v>24900</v>
      </c>
      <c r="I332" s="148">
        <f>J332-H332</f>
        <v>20100</v>
      </c>
      <c r="J332" s="148">
        <v>45000</v>
      </c>
    </row>
    <row r="333" spans="1:10" x14ac:dyDescent="0.2">
      <c r="A333" s="145"/>
      <c r="B333" s="146"/>
      <c r="C333" s="145"/>
      <c r="D333" s="146"/>
      <c r="E333" s="146"/>
      <c r="F333" s="145">
        <v>421412</v>
      </c>
      <c r="G333" s="147" t="s">
        <v>344</v>
      </c>
      <c r="H333" s="148">
        <v>42000</v>
      </c>
      <c r="I333" s="148">
        <f>J333-H333</f>
        <v>85000</v>
      </c>
      <c r="J333" s="148">
        <v>127000</v>
      </c>
    </row>
    <row r="334" spans="1:10" x14ac:dyDescent="0.2">
      <c r="A334" s="145"/>
      <c r="B334" s="146"/>
      <c r="C334" s="145"/>
      <c r="D334" s="146"/>
      <c r="E334" s="146"/>
      <c r="F334" s="145">
        <v>421413</v>
      </c>
      <c r="G334" s="147" t="s">
        <v>345</v>
      </c>
      <c r="H334" s="148">
        <v>13000</v>
      </c>
      <c r="I334" s="148">
        <f>J334-H334</f>
        <v>-13000</v>
      </c>
      <c r="J334" s="148">
        <v>0</v>
      </c>
    </row>
    <row r="335" spans="1:10" x14ac:dyDescent="0.2">
      <c r="A335" s="145"/>
      <c r="B335" s="146"/>
      <c r="C335" s="145"/>
      <c r="D335" s="146"/>
      <c r="E335" s="146"/>
      <c r="F335" s="145">
        <v>421490</v>
      </c>
      <c r="G335" s="147" t="s">
        <v>346</v>
      </c>
      <c r="H335" s="148">
        <v>70000</v>
      </c>
      <c r="I335" s="148">
        <f>J335-H335</f>
        <v>0</v>
      </c>
      <c r="J335" s="148">
        <v>70000</v>
      </c>
    </row>
    <row r="336" spans="1:10" x14ac:dyDescent="0.2">
      <c r="A336" s="138"/>
      <c r="B336" s="139"/>
      <c r="C336" s="138">
        <v>422</v>
      </c>
      <c r="D336" s="139"/>
      <c r="E336" s="173">
        <v>11</v>
      </c>
      <c r="F336" s="138"/>
      <c r="G336" s="112" t="s">
        <v>347</v>
      </c>
      <c r="H336" s="140">
        <f>H337+H340</f>
        <v>3000</v>
      </c>
      <c r="I336" s="140">
        <f>I337+I340</f>
        <v>-1578</v>
      </c>
      <c r="J336" s="140">
        <f>J337+J340</f>
        <v>1422</v>
      </c>
    </row>
    <row r="337" spans="1:10" x14ac:dyDescent="0.2">
      <c r="A337" s="141"/>
      <c r="B337" s="142"/>
      <c r="C337" s="141"/>
      <c r="D337" s="142">
        <v>4221</v>
      </c>
      <c r="E337" s="142"/>
      <c r="F337" s="141"/>
      <c r="G337" s="143" t="s">
        <v>348</v>
      </c>
      <c r="H337" s="144">
        <f>SUM(H338:H339)</f>
        <v>2000</v>
      </c>
      <c r="I337" s="144">
        <f>SUM(I338:I339)</f>
        <v>-2000</v>
      </c>
      <c r="J337" s="144">
        <f>SUM(J338:J339)</f>
        <v>0</v>
      </c>
    </row>
    <row r="338" spans="1:10" x14ac:dyDescent="0.2">
      <c r="A338" s="145"/>
      <c r="B338" s="146"/>
      <c r="C338" s="145"/>
      <c r="D338" s="146"/>
      <c r="E338" s="146"/>
      <c r="F338" s="145">
        <v>422110</v>
      </c>
      <c r="G338" s="147" t="s">
        <v>349</v>
      </c>
      <c r="H338" s="148">
        <v>1500</v>
      </c>
      <c r="I338" s="148">
        <f>J338-H338</f>
        <v>-1500</v>
      </c>
      <c r="J338" s="148">
        <v>0</v>
      </c>
    </row>
    <row r="339" spans="1:10" x14ac:dyDescent="0.2">
      <c r="A339" s="145"/>
      <c r="B339" s="146"/>
      <c r="C339" s="145"/>
      <c r="D339" s="146"/>
      <c r="E339" s="146"/>
      <c r="F339" s="145">
        <v>422190</v>
      </c>
      <c r="G339" s="147" t="s">
        <v>350</v>
      </c>
      <c r="H339" s="148">
        <v>500</v>
      </c>
      <c r="I339" s="148">
        <f>J339-H339</f>
        <v>-500</v>
      </c>
      <c r="J339" s="148">
        <v>0</v>
      </c>
    </row>
    <row r="340" spans="1:10" x14ac:dyDescent="0.2">
      <c r="A340" s="141"/>
      <c r="B340" s="142"/>
      <c r="C340" s="141"/>
      <c r="D340" s="142">
        <v>4227</v>
      </c>
      <c r="E340" s="142"/>
      <c r="F340" s="141"/>
      <c r="G340" s="143" t="s">
        <v>351</v>
      </c>
      <c r="H340" s="144">
        <f>SUM(H341:H342)</f>
        <v>1000</v>
      </c>
      <c r="I340" s="144">
        <f t="shared" ref="I340:J340" si="54">SUM(I341:I342)</f>
        <v>422</v>
      </c>
      <c r="J340" s="144">
        <f t="shared" si="54"/>
        <v>1422</v>
      </c>
    </row>
    <row r="341" spans="1:10" x14ac:dyDescent="0.2">
      <c r="A341" s="145"/>
      <c r="B341" s="146"/>
      <c r="C341" s="145"/>
      <c r="D341" s="146"/>
      <c r="E341" s="146"/>
      <c r="F341" s="145">
        <v>422710</v>
      </c>
      <c r="G341" s="147" t="s">
        <v>352</v>
      </c>
      <c r="H341" s="148">
        <v>500</v>
      </c>
      <c r="I341" s="148">
        <f>J341-H341</f>
        <v>922</v>
      </c>
      <c r="J341" s="148">
        <v>1422</v>
      </c>
    </row>
    <row r="342" spans="1:10" x14ac:dyDescent="0.2">
      <c r="A342" s="145"/>
      <c r="B342" s="146"/>
      <c r="C342" s="145"/>
      <c r="D342" s="146"/>
      <c r="E342" s="146"/>
      <c r="F342" s="145">
        <v>422730</v>
      </c>
      <c r="G342" s="147" t="s">
        <v>353</v>
      </c>
      <c r="H342" s="148">
        <v>500</v>
      </c>
      <c r="I342" s="148">
        <f>J342-H342</f>
        <v>-500</v>
      </c>
      <c r="J342" s="148">
        <v>0</v>
      </c>
    </row>
    <row r="343" spans="1:10" x14ac:dyDescent="0.2">
      <c r="A343" s="138"/>
      <c r="B343" s="139"/>
      <c r="C343" s="138">
        <v>426</v>
      </c>
      <c r="D343" s="139"/>
      <c r="E343" s="173">
        <v>11</v>
      </c>
      <c r="F343" s="138"/>
      <c r="G343" s="112" t="s">
        <v>354</v>
      </c>
      <c r="H343" s="140">
        <f t="shared" ref="H343:J344" si="55">H344</f>
        <v>3100</v>
      </c>
      <c r="I343" s="140">
        <f t="shared" si="55"/>
        <v>-3100</v>
      </c>
      <c r="J343" s="140">
        <f t="shared" si="55"/>
        <v>0</v>
      </c>
    </row>
    <row r="344" spans="1:10" x14ac:dyDescent="0.2">
      <c r="A344" s="141"/>
      <c r="B344" s="142"/>
      <c r="C344" s="141"/>
      <c r="D344" s="142">
        <v>4262</v>
      </c>
      <c r="E344" s="142"/>
      <c r="F344" s="141"/>
      <c r="G344" s="143" t="s">
        <v>355</v>
      </c>
      <c r="H344" s="144">
        <f t="shared" si="55"/>
        <v>3100</v>
      </c>
      <c r="I344" s="144">
        <f t="shared" si="55"/>
        <v>-3100</v>
      </c>
      <c r="J344" s="144">
        <f t="shared" si="55"/>
        <v>0</v>
      </c>
    </row>
    <row r="345" spans="1:10" x14ac:dyDescent="0.2">
      <c r="A345" s="145"/>
      <c r="B345" s="146"/>
      <c r="C345" s="145"/>
      <c r="D345" s="146"/>
      <c r="E345" s="146"/>
      <c r="F345" s="145">
        <v>426210</v>
      </c>
      <c r="G345" s="147" t="s">
        <v>355</v>
      </c>
      <c r="H345" s="148">
        <v>3100</v>
      </c>
      <c r="I345" s="148">
        <f>J345-H345</f>
        <v>-3100</v>
      </c>
      <c r="J345" s="148">
        <v>0</v>
      </c>
    </row>
    <row r="346" spans="1:10" ht="36.75" customHeight="1" x14ac:dyDescent="0.2">
      <c r="A346" s="169" t="s">
        <v>356</v>
      </c>
      <c r="B346" s="169"/>
      <c r="C346" s="169"/>
      <c r="D346" s="169"/>
      <c r="E346" s="169"/>
      <c r="F346" s="169"/>
      <c r="G346" s="170"/>
      <c r="H346" s="171">
        <f>H115+H309</f>
        <v>2779320</v>
      </c>
      <c r="I346" s="171">
        <f>I115+I309</f>
        <v>-1481458</v>
      </c>
      <c r="J346" s="171">
        <f>J115+J309</f>
        <v>1297862</v>
      </c>
    </row>
    <row r="350" spans="1:10" x14ac:dyDescent="0.2">
      <c r="H350" s="181"/>
    </row>
    <row r="352" spans="1:10" x14ac:dyDescent="0.2">
      <c r="H352" s="181"/>
    </row>
  </sheetData>
  <mergeCells count="1">
    <mergeCell ref="A5:J5"/>
  </mergeCells>
  <pageMargins left="0.70866141732283505" right="0.70866141732283505" top="0.55118110236220497" bottom="0.35433070866141703" header="0.31496062992126" footer="0.31496062992126"/>
  <pageSetup paperSize="9" orientation="landscape" horizontalDpi="300" verticalDpi="300" r:id="rId1"/>
  <rowBreaks count="1" manualBreakCount="1">
    <brk id="30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zoomScaleNormal="100" workbookViewId="0">
      <selection activeCell="F3" sqref="A1:F3"/>
    </sheetView>
  </sheetViews>
  <sheetFormatPr defaultColWidth="9" defaultRowHeight="12.75" x14ac:dyDescent="0.2"/>
  <cols>
    <col min="1" max="1" width="4.7109375" customWidth="1"/>
    <col min="2" max="4" width="5.140625" customWidth="1"/>
    <col min="5" max="5" width="4.5703125" customWidth="1"/>
    <col min="6" max="6" width="7.42578125" customWidth="1"/>
    <col min="7" max="7" width="34.85546875" customWidth="1"/>
    <col min="8" max="8" width="12.5703125" customWidth="1"/>
    <col min="9" max="9" width="13.42578125" customWidth="1"/>
    <col min="10" max="10" width="11.7109375" customWidth="1"/>
  </cols>
  <sheetData>
    <row r="1" spans="1:11" x14ac:dyDescent="0.2">
      <c r="A1" s="224" t="s">
        <v>0</v>
      </c>
      <c r="B1" s="224"/>
      <c r="C1" s="224"/>
      <c r="D1" s="224"/>
      <c r="E1" s="223"/>
      <c r="F1" s="223"/>
      <c r="G1" s="48"/>
    </row>
    <row r="2" spans="1:11" x14ac:dyDescent="0.2">
      <c r="A2" s="224" t="s">
        <v>1</v>
      </c>
      <c r="B2" s="224"/>
      <c r="C2" s="224"/>
      <c r="D2" s="224"/>
      <c r="E2" s="223"/>
      <c r="F2" s="223"/>
      <c r="G2" s="48"/>
    </row>
    <row r="3" spans="1:11" x14ac:dyDescent="0.2">
      <c r="A3" s="224" t="s">
        <v>2</v>
      </c>
      <c r="B3" s="224"/>
      <c r="C3" s="224"/>
      <c r="D3" s="224"/>
      <c r="E3" s="223"/>
      <c r="F3" s="223"/>
      <c r="G3" s="48"/>
    </row>
    <row r="4" spans="1:11" x14ac:dyDescent="0.2">
      <c r="C4" s="46"/>
      <c r="D4" s="46"/>
      <c r="E4" s="46"/>
      <c r="F4" s="45"/>
      <c r="G4" s="48"/>
    </row>
    <row r="5" spans="1:11" ht="36" customHeight="1" x14ac:dyDescent="0.25">
      <c r="A5" s="241" t="s">
        <v>357</v>
      </c>
      <c r="B5" s="241"/>
      <c r="C5" s="241"/>
      <c r="D5" s="241"/>
      <c r="E5" s="241"/>
      <c r="F5" s="241"/>
      <c r="G5" s="241"/>
      <c r="H5" s="241"/>
      <c r="I5" s="241"/>
      <c r="J5" s="241"/>
      <c r="K5" s="126"/>
    </row>
    <row r="7" spans="1:11" ht="22.5" x14ac:dyDescent="0.2">
      <c r="A7" s="103" t="s">
        <v>23</v>
      </c>
      <c r="B7" s="103" t="s">
        <v>24</v>
      </c>
      <c r="C7" s="103" t="s">
        <v>25</v>
      </c>
      <c r="D7" s="104" t="s">
        <v>26</v>
      </c>
      <c r="E7" s="104"/>
      <c r="F7" s="103" t="s">
        <v>28</v>
      </c>
      <c r="G7" s="52" t="s">
        <v>29</v>
      </c>
      <c r="H7" s="36" t="s">
        <v>515</v>
      </c>
      <c r="I7" s="127" t="s">
        <v>30</v>
      </c>
      <c r="J7" s="127" t="s">
        <v>358</v>
      </c>
    </row>
    <row r="8" spans="1:11" ht="24" x14ac:dyDescent="0.2">
      <c r="A8" s="105">
        <v>8</v>
      </c>
      <c r="B8" s="105"/>
      <c r="C8" s="105"/>
      <c r="D8" s="105"/>
      <c r="E8" s="105"/>
      <c r="F8" s="106"/>
      <c r="G8" s="107" t="s">
        <v>359</v>
      </c>
      <c r="H8" s="108">
        <f t="shared" ref="H8:J8" si="0">H9</f>
        <v>491000</v>
      </c>
      <c r="I8" s="108">
        <f t="shared" si="0"/>
        <v>-491000</v>
      </c>
      <c r="J8" s="108">
        <f t="shared" si="0"/>
        <v>0</v>
      </c>
    </row>
    <row r="9" spans="1:11" x14ac:dyDescent="0.2">
      <c r="A9" s="109"/>
      <c r="B9" s="109">
        <v>84</v>
      </c>
      <c r="C9" s="109"/>
      <c r="D9" s="109"/>
      <c r="E9" s="109"/>
      <c r="F9" s="110"/>
      <c r="G9" s="109" t="s">
        <v>360</v>
      </c>
      <c r="H9" s="111">
        <f>H10+H13</f>
        <v>491000</v>
      </c>
      <c r="I9" s="111">
        <f>I10+I13</f>
        <v>-491000</v>
      </c>
      <c r="J9" s="111">
        <f>J10+J13</f>
        <v>0</v>
      </c>
    </row>
    <row r="10" spans="1:11" ht="25.5" customHeight="1" x14ac:dyDescent="0.2">
      <c r="A10" s="216"/>
      <c r="B10" s="213"/>
      <c r="C10" s="213">
        <v>844</v>
      </c>
      <c r="D10" s="213"/>
      <c r="E10" s="213"/>
      <c r="F10" s="215"/>
      <c r="G10" s="219" t="s">
        <v>525</v>
      </c>
      <c r="H10" s="214">
        <f t="shared" ref="H10:J11" si="1">H11</f>
        <v>450000</v>
      </c>
      <c r="I10" s="214">
        <f t="shared" si="1"/>
        <v>-450000</v>
      </c>
      <c r="J10" s="218">
        <f t="shared" si="1"/>
        <v>0</v>
      </c>
    </row>
    <row r="11" spans="1:11" ht="24.75" customHeight="1" x14ac:dyDescent="0.2">
      <c r="A11" s="211"/>
      <c r="B11" s="211"/>
      <c r="C11" s="211"/>
      <c r="D11" s="211">
        <v>8443</v>
      </c>
      <c r="E11" s="211"/>
      <c r="F11" s="210"/>
      <c r="G11" s="220" t="s">
        <v>525</v>
      </c>
      <c r="H11" s="212">
        <f t="shared" si="1"/>
        <v>450000</v>
      </c>
      <c r="I11" s="212">
        <f t="shared" si="1"/>
        <v>-450000</v>
      </c>
      <c r="J11" s="212">
        <f t="shared" si="1"/>
        <v>0</v>
      </c>
    </row>
    <row r="12" spans="1:11" x14ac:dyDescent="0.2">
      <c r="A12" s="208"/>
      <c r="B12" s="208"/>
      <c r="C12" s="208"/>
      <c r="D12" s="208"/>
      <c r="E12" s="208"/>
      <c r="F12" s="209">
        <v>844320</v>
      </c>
      <c r="G12" s="208"/>
      <c r="H12" s="217">
        <v>450000</v>
      </c>
      <c r="I12" s="217">
        <f>J12-H12</f>
        <v>-450000</v>
      </c>
      <c r="J12" s="217">
        <v>0</v>
      </c>
    </row>
    <row r="13" spans="1:11" ht="35.25" customHeight="1" x14ac:dyDescent="0.2">
      <c r="A13" s="112"/>
      <c r="B13" s="112"/>
      <c r="C13" s="112">
        <v>847</v>
      </c>
      <c r="D13" s="112"/>
      <c r="E13" s="112"/>
      <c r="F13" s="113"/>
      <c r="G13" s="114" t="s">
        <v>361</v>
      </c>
      <c r="H13" s="115">
        <f>H14</f>
        <v>41000</v>
      </c>
      <c r="I13" s="115">
        <f>I14</f>
        <v>-41000</v>
      </c>
      <c r="J13" s="115">
        <f>J14</f>
        <v>0</v>
      </c>
    </row>
    <row r="14" spans="1:11" ht="39" customHeight="1" x14ac:dyDescent="0.2">
      <c r="A14" s="116"/>
      <c r="B14" s="116"/>
      <c r="C14" s="116"/>
      <c r="D14" s="116">
        <v>8471</v>
      </c>
      <c r="E14" s="116"/>
      <c r="F14" s="117"/>
      <c r="G14" s="118" t="s">
        <v>362</v>
      </c>
      <c r="H14" s="119">
        <f>SUM(H15:H15)</f>
        <v>41000</v>
      </c>
      <c r="I14" s="119">
        <f>SUM(I15:I15)</f>
        <v>-41000</v>
      </c>
      <c r="J14" s="119">
        <f>SUM(J15:J15)</f>
        <v>0</v>
      </c>
    </row>
    <row r="15" spans="1:11" ht="33.75" customHeight="1" x14ac:dyDescent="0.2">
      <c r="A15" s="120"/>
      <c r="B15" s="120"/>
      <c r="C15" s="120"/>
      <c r="D15" s="120"/>
      <c r="E15" s="120"/>
      <c r="F15" s="50">
        <v>847110</v>
      </c>
      <c r="G15" s="121" t="s">
        <v>363</v>
      </c>
      <c r="H15" s="122">
        <v>41000</v>
      </c>
      <c r="I15" s="122">
        <f>J15-H15</f>
        <v>-41000</v>
      </c>
      <c r="J15" s="122">
        <v>0</v>
      </c>
    </row>
    <row r="16" spans="1:11" x14ac:dyDescent="0.2">
      <c r="A16" s="242" t="s">
        <v>364</v>
      </c>
      <c r="B16" s="243"/>
      <c r="C16" s="243"/>
      <c r="D16" s="243"/>
      <c r="E16" s="243"/>
      <c r="F16" s="244"/>
      <c r="G16" s="52"/>
      <c r="H16" s="123">
        <f>H8</f>
        <v>491000</v>
      </c>
      <c r="I16" s="123">
        <f>I8</f>
        <v>-491000</v>
      </c>
      <c r="J16" s="123">
        <f>J8</f>
        <v>0</v>
      </c>
    </row>
    <row r="17" spans="1:10" ht="41.25" customHeight="1" x14ac:dyDescent="0.2">
      <c r="A17" s="105">
        <v>5</v>
      </c>
      <c r="B17" s="105">
        <v>5</v>
      </c>
      <c r="C17" s="105"/>
      <c r="D17" s="105"/>
      <c r="E17" s="105"/>
      <c r="F17" s="106"/>
      <c r="G17" s="124" t="s">
        <v>365</v>
      </c>
      <c r="H17" s="108">
        <f t="shared" ref="H17:J19" si="2">H18</f>
        <v>41000</v>
      </c>
      <c r="I17" s="108">
        <f t="shared" si="2"/>
        <v>22536</v>
      </c>
      <c r="J17" s="108">
        <f t="shared" si="2"/>
        <v>63536</v>
      </c>
    </row>
    <row r="18" spans="1:10" ht="36" customHeight="1" x14ac:dyDescent="0.2">
      <c r="A18" s="109"/>
      <c r="B18" s="109">
        <v>54</v>
      </c>
      <c r="C18" s="109"/>
      <c r="D18" s="109"/>
      <c r="E18" s="109"/>
      <c r="F18" s="110"/>
      <c r="G18" s="125" t="s">
        <v>366</v>
      </c>
      <c r="H18" s="111">
        <f t="shared" si="2"/>
        <v>41000</v>
      </c>
      <c r="I18" s="111">
        <f t="shared" si="2"/>
        <v>22536</v>
      </c>
      <c r="J18" s="111">
        <f t="shared" si="2"/>
        <v>63536</v>
      </c>
    </row>
    <row r="19" spans="1:10" ht="38.25" customHeight="1" x14ac:dyDescent="0.2">
      <c r="A19" s="112"/>
      <c r="B19" s="112"/>
      <c r="C19" s="112">
        <v>547</v>
      </c>
      <c r="D19" s="112"/>
      <c r="E19" s="112">
        <v>11</v>
      </c>
      <c r="F19" s="113"/>
      <c r="G19" s="114" t="s">
        <v>367</v>
      </c>
      <c r="H19" s="115">
        <f t="shared" si="2"/>
        <v>41000</v>
      </c>
      <c r="I19" s="115">
        <f t="shared" si="2"/>
        <v>22536</v>
      </c>
      <c r="J19" s="115">
        <f t="shared" si="2"/>
        <v>63536</v>
      </c>
    </row>
    <row r="20" spans="1:10" ht="38.25" customHeight="1" x14ac:dyDescent="0.2">
      <c r="A20" s="116"/>
      <c r="B20" s="116"/>
      <c r="C20" s="116"/>
      <c r="D20" s="116">
        <v>5471</v>
      </c>
      <c r="E20" s="116"/>
      <c r="F20" s="117"/>
      <c r="G20" s="118" t="s">
        <v>368</v>
      </c>
      <c r="H20" s="119">
        <f>SUM(H21:H22)</f>
        <v>41000</v>
      </c>
      <c r="I20" s="119">
        <f>SUM(I21:I22)</f>
        <v>22536</v>
      </c>
      <c r="J20" s="119">
        <f>SUM(J21:J22)</f>
        <v>63536</v>
      </c>
    </row>
    <row r="21" spans="1:10" ht="24" x14ac:dyDescent="0.2">
      <c r="A21" s="120"/>
      <c r="B21" s="120"/>
      <c r="C21" s="120"/>
      <c r="D21" s="120"/>
      <c r="E21" s="120"/>
      <c r="F21" s="50">
        <v>547110</v>
      </c>
      <c r="G21" s="121" t="s">
        <v>369</v>
      </c>
      <c r="H21" s="122">
        <v>41000</v>
      </c>
      <c r="I21" s="122">
        <f>J21-H21</f>
        <v>22536</v>
      </c>
      <c r="J21" s="122">
        <v>63536</v>
      </c>
    </row>
    <row r="22" spans="1:10" ht="24" x14ac:dyDescent="0.2">
      <c r="A22" s="120"/>
      <c r="B22" s="120"/>
      <c r="C22" s="120"/>
      <c r="D22" s="120"/>
      <c r="E22" s="120"/>
      <c r="F22" s="50">
        <v>547120</v>
      </c>
      <c r="G22" s="121" t="s">
        <v>370</v>
      </c>
      <c r="H22" s="122">
        <v>0</v>
      </c>
      <c r="I22" s="122">
        <f>J22-H22</f>
        <v>0</v>
      </c>
      <c r="J22" s="122">
        <v>0</v>
      </c>
    </row>
    <row r="23" spans="1:10" x14ac:dyDescent="0.2">
      <c r="A23" s="242" t="s">
        <v>371</v>
      </c>
      <c r="B23" s="243"/>
      <c r="C23" s="243"/>
      <c r="D23" s="243"/>
      <c r="E23" s="243"/>
      <c r="F23" s="244"/>
      <c r="G23" s="52"/>
      <c r="H23" s="123">
        <f>H17</f>
        <v>41000</v>
      </c>
      <c r="I23" s="123">
        <f>I17</f>
        <v>22536</v>
      </c>
      <c r="J23" s="123">
        <f>J17</f>
        <v>63536</v>
      </c>
    </row>
  </sheetData>
  <mergeCells count="3">
    <mergeCell ref="A5:J5"/>
    <mergeCell ref="A16:F16"/>
    <mergeCell ref="A23:F23"/>
  </mergeCells>
  <pageMargins left="0.39370078740157499" right="0.196850393700787" top="0.74803149606299202" bottom="0.74803149606299202" header="0.31496062992126" footer="0.31496062992126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Y425"/>
  <sheetViews>
    <sheetView zoomScaleNormal="100" workbookViewId="0">
      <selection activeCell="E426" sqref="E426"/>
    </sheetView>
  </sheetViews>
  <sheetFormatPr defaultColWidth="9" defaultRowHeight="12.75" x14ac:dyDescent="0.2"/>
  <cols>
    <col min="1" max="1" width="3.28515625" customWidth="1"/>
    <col min="2" max="2" width="4" customWidth="1"/>
    <col min="3" max="3" width="4.7109375" customWidth="1"/>
    <col min="4" max="4" width="4.42578125" customWidth="1"/>
    <col min="5" max="5" width="5.28515625" customWidth="1"/>
    <col min="6" max="6" width="6.140625" style="44" customWidth="1"/>
    <col min="7" max="7" width="53.85546875" style="44" customWidth="1"/>
    <col min="8" max="8" width="17.140625" customWidth="1"/>
    <col min="9" max="9" width="13.7109375" customWidth="1"/>
    <col min="10" max="10" width="13.140625" customWidth="1"/>
  </cols>
  <sheetData>
    <row r="1" spans="1:233" x14ac:dyDescent="0.2">
      <c r="A1" s="224" t="s">
        <v>0</v>
      </c>
      <c r="B1" s="223"/>
      <c r="C1" s="223"/>
      <c r="D1" s="223"/>
      <c r="E1" s="223"/>
      <c r="F1" s="225"/>
      <c r="G1" s="47"/>
    </row>
    <row r="2" spans="1:233" x14ac:dyDescent="0.2">
      <c r="A2" s="224" t="s">
        <v>1</v>
      </c>
      <c r="B2" s="226"/>
      <c r="C2" s="226"/>
      <c r="D2" s="226"/>
      <c r="E2" s="226"/>
      <c r="F2" s="227"/>
      <c r="G2" s="47"/>
    </row>
    <row r="3" spans="1:233" x14ac:dyDescent="0.2">
      <c r="A3" s="224" t="s">
        <v>2</v>
      </c>
      <c r="B3" s="223"/>
      <c r="C3" s="223"/>
      <c r="D3" s="223"/>
      <c r="E3" s="223"/>
      <c r="F3" s="225"/>
      <c r="G3" s="47"/>
    </row>
    <row r="4" spans="1:233" x14ac:dyDescent="0.2">
      <c r="C4" s="46"/>
      <c r="D4" s="46"/>
      <c r="E4" s="46"/>
      <c r="F4" s="47"/>
      <c r="G4" s="47"/>
    </row>
    <row r="5" spans="1:233" x14ac:dyDescent="0.2">
      <c r="A5" s="14"/>
      <c r="B5" s="14"/>
      <c r="C5" s="14"/>
      <c r="D5" s="14"/>
      <c r="E5" s="14"/>
      <c r="F5" s="49"/>
      <c r="G5" s="49"/>
      <c r="H5" s="14"/>
      <c r="I5" s="14"/>
      <c r="J5" s="14"/>
    </row>
    <row r="6" spans="1:233" ht="44.25" customHeight="1" x14ac:dyDescent="0.2">
      <c r="A6" s="247" t="s">
        <v>516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</row>
    <row r="7" spans="1:233" ht="24" x14ac:dyDescent="0.2">
      <c r="A7" s="50" t="s">
        <v>372</v>
      </c>
      <c r="B7" s="50"/>
      <c r="C7" s="50"/>
      <c r="D7" s="50"/>
      <c r="E7" s="50"/>
      <c r="F7" s="51"/>
      <c r="G7" s="51"/>
      <c r="H7" s="52" t="s">
        <v>515</v>
      </c>
      <c r="I7" s="71" t="s">
        <v>30</v>
      </c>
      <c r="J7" s="71" t="s">
        <v>358</v>
      </c>
    </row>
    <row r="8" spans="1:233" ht="44.25" customHeight="1" x14ac:dyDescent="0.2">
      <c r="A8" s="248" t="s">
        <v>373</v>
      </c>
      <c r="B8" s="249"/>
      <c r="C8" s="249"/>
      <c r="D8" s="249"/>
      <c r="E8" s="249"/>
      <c r="F8" s="249"/>
      <c r="G8" s="249"/>
      <c r="H8" s="249"/>
      <c r="I8" s="249"/>
      <c r="J8" s="250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</row>
    <row r="9" spans="1:233" x14ac:dyDescent="0.2">
      <c r="A9" s="53" t="s">
        <v>374</v>
      </c>
      <c r="B9" s="53"/>
      <c r="C9" s="53"/>
      <c r="D9" s="53"/>
      <c r="E9" s="53"/>
      <c r="F9" s="54"/>
      <c r="G9" s="54"/>
      <c r="H9" s="55">
        <f>H10+H162+H176+H205+H225+H285+H299+H338+H373</f>
        <v>2820320</v>
      </c>
      <c r="I9" s="55">
        <f>J9-H9</f>
        <v>-1458922</v>
      </c>
      <c r="J9" s="55">
        <f>J10+J162+J176+J205+J225+J285+J299+J338+J373</f>
        <v>1361398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</row>
    <row r="10" spans="1:233" x14ac:dyDescent="0.2">
      <c r="A10" s="56" t="s">
        <v>375</v>
      </c>
      <c r="B10" s="56"/>
      <c r="C10" s="56"/>
      <c r="D10" s="56"/>
      <c r="E10" s="56"/>
      <c r="F10" s="57"/>
      <c r="G10" s="57"/>
      <c r="H10" s="58">
        <f>H11+H25+H120+H143++H149</f>
        <v>704120</v>
      </c>
      <c r="I10" s="58">
        <f t="shared" ref="I10:J10" si="0">I11+I25+I120+I143++I149</f>
        <v>-10068</v>
      </c>
      <c r="J10" s="58">
        <f t="shared" si="0"/>
        <v>694052</v>
      </c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</row>
    <row r="11" spans="1:233" x14ac:dyDescent="0.2">
      <c r="A11" s="59" t="s">
        <v>376</v>
      </c>
      <c r="B11" s="59"/>
      <c r="C11" s="59"/>
      <c r="D11" s="59"/>
      <c r="E11" s="59"/>
      <c r="F11" s="60"/>
      <c r="G11" s="60"/>
      <c r="H11" s="61">
        <f>H13</f>
        <v>100000</v>
      </c>
      <c r="I11" s="61">
        <f>I13</f>
        <v>4000</v>
      </c>
      <c r="J11" s="61">
        <f>J13</f>
        <v>104000</v>
      </c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</row>
    <row r="12" spans="1:233" x14ac:dyDescent="0.2">
      <c r="A12" s="36">
        <v>3</v>
      </c>
      <c r="B12" s="36"/>
      <c r="C12" s="36"/>
      <c r="D12" s="36"/>
      <c r="E12" s="36"/>
      <c r="F12" s="62"/>
      <c r="G12" s="62" t="s">
        <v>136</v>
      </c>
      <c r="H12" s="63">
        <f>H13</f>
        <v>100000</v>
      </c>
      <c r="I12" s="63">
        <f>I13</f>
        <v>4000</v>
      </c>
      <c r="J12" s="63">
        <f>J13</f>
        <v>104000</v>
      </c>
    </row>
    <row r="13" spans="1:233" x14ac:dyDescent="0.2">
      <c r="A13" s="36"/>
      <c r="B13" s="36">
        <v>31</v>
      </c>
      <c r="C13" s="36"/>
      <c r="D13" s="36"/>
      <c r="E13" s="36"/>
      <c r="F13" s="62"/>
      <c r="G13" s="62" t="s">
        <v>137</v>
      </c>
      <c r="H13" s="63">
        <f>H14+H21</f>
        <v>100000</v>
      </c>
      <c r="I13" s="63">
        <f>I14+I21</f>
        <v>4000</v>
      </c>
      <c r="J13" s="63">
        <f>SUM(J14+J18+J21)</f>
        <v>104000</v>
      </c>
    </row>
    <row r="14" spans="1:233" x14ac:dyDescent="0.2">
      <c r="A14" s="36"/>
      <c r="B14" s="36"/>
      <c r="C14" s="36">
        <v>311</v>
      </c>
      <c r="D14" s="36"/>
      <c r="E14" s="34">
        <v>11</v>
      </c>
      <c r="F14" s="62"/>
      <c r="G14" s="62" t="s">
        <v>138</v>
      </c>
      <c r="H14" s="63">
        <f>H15</f>
        <v>86000</v>
      </c>
      <c r="I14" s="63">
        <f>I15</f>
        <v>4000</v>
      </c>
      <c r="J14" s="63">
        <f>J15</f>
        <v>90000</v>
      </c>
    </row>
    <row r="15" spans="1:233" x14ac:dyDescent="0.2">
      <c r="A15" s="36"/>
      <c r="B15" s="36"/>
      <c r="C15" s="36"/>
      <c r="D15" s="36">
        <v>3111</v>
      </c>
      <c r="E15" s="36"/>
      <c r="F15" s="62"/>
      <c r="G15" s="62" t="s">
        <v>139</v>
      </c>
      <c r="H15" s="63">
        <f>SUM(H16:H17)</f>
        <v>86000</v>
      </c>
      <c r="I15" s="63">
        <f>SUM(I16:I17)</f>
        <v>4000</v>
      </c>
      <c r="J15" s="63">
        <f>SUM(J16:J17)</f>
        <v>90000</v>
      </c>
    </row>
    <row r="16" spans="1:233" x14ac:dyDescent="0.2">
      <c r="A16" s="34"/>
      <c r="B16" s="34"/>
      <c r="C16" s="34"/>
      <c r="D16" s="34"/>
      <c r="E16" s="34"/>
      <c r="F16" s="51">
        <f>'1. IZMJENE I DOP.PLANA A. 2024.'!F119</f>
        <v>311110</v>
      </c>
      <c r="G16" s="51" t="str">
        <f>'1. IZMJENE I DOP.PLANA A. 2024.'!G119</f>
        <v>Plaće za zaposlene</v>
      </c>
      <c r="H16" s="64">
        <f>'1. IZMJENE I DOP.PLANA A. 2024.'!H119</f>
        <v>86000</v>
      </c>
      <c r="I16" s="64">
        <f>'1. IZMJENE I DOP.PLANA A. 2024.'!I119</f>
        <v>4000</v>
      </c>
      <c r="J16" s="64">
        <f>'1. IZMJENE I DOP.PLANA A. 2024.'!J119</f>
        <v>90000</v>
      </c>
    </row>
    <row r="17" spans="1:233" x14ac:dyDescent="0.2">
      <c r="A17" s="34"/>
      <c r="B17" s="34"/>
      <c r="C17" s="34"/>
      <c r="D17" s="34"/>
      <c r="E17" s="34"/>
      <c r="F17" s="51">
        <f>'1. IZMJENE I DOP.PLANA A. 2024.'!F120</f>
        <v>311111</v>
      </c>
      <c r="G17" s="51" t="str">
        <f>'1. IZMJENE I DOP.PLANA A. 2024.'!G120</f>
        <v>Plaće javni radovi</v>
      </c>
      <c r="H17" s="64">
        <f>'1. IZMJENE I DOP.PLANA A. 2024.'!H120</f>
        <v>0</v>
      </c>
      <c r="I17" s="64">
        <f>'1. IZMJENE I DOP.PLANA A. 2024.'!I120</f>
        <v>0</v>
      </c>
      <c r="J17" s="64">
        <f>'1. IZMJENE I DOP.PLANA A. 2024.'!J120</f>
        <v>0</v>
      </c>
    </row>
    <row r="18" spans="1:233" x14ac:dyDescent="0.2">
      <c r="A18" s="36"/>
      <c r="B18" s="36"/>
      <c r="C18" s="36">
        <v>312</v>
      </c>
      <c r="D18" s="36"/>
      <c r="E18" s="34">
        <v>11</v>
      </c>
      <c r="F18" s="62"/>
      <c r="G18" s="62" t="s">
        <v>142</v>
      </c>
      <c r="H18" s="63">
        <f t="shared" ref="H18:J19" si="1">H19</f>
        <v>0</v>
      </c>
      <c r="I18" s="63">
        <f t="shared" si="1"/>
        <v>0</v>
      </c>
      <c r="J18" s="63">
        <f t="shared" si="1"/>
        <v>0</v>
      </c>
    </row>
    <row r="19" spans="1:233" x14ac:dyDescent="0.2">
      <c r="A19" s="36"/>
      <c r="B19" s="36"/>
      <c r="C19" s="36"/>
      <c r="D19" s="36">
        <v>3121</v>
      </c>
      <c r="E19" s="36"/>
      <c r="F19" s="62"/>
      <c r="G19" s="62" t="s">
        <v>142</v>
      </c>
      <c r="H19" s="63">
        <f t="shared" si="1"/>
        <v>0</v>
      </c>
      <c r="I19" s="63">
        <f t="shared" si="1"/>
        <v>0</v>
      </c>
      <c r="J19" s="63">
        <f t="shared" si="1"/>
        <v>0</v>
      </c>
    </row>
    <row r="20" spans="1:233" x14ac:dyDescent="0.2">
      <c r="A20" s="34"/>
      <c r="B20" s="34"/>
      <c r="C20" s="34"/>
      <c r="D20" s="34"/>
      <c r="E20" s="34"/>
      <c r="F20" s="51">
        <f>'1. IZMJENE I DOP.PLANA A. 2024.'!F123</f>
        <v>312150</v>
      </c>
      <c r="G20" s="51" t="str">
        <f>'1. IZMJENE I DOP.PLANA A. 2024.'!G123</f>
        <v>Naknade za bolest, invalidnost i smrtni slučaj</v>
      </c>
      <c r="H20" s="64">
        <f>'1. IZMJENE I DOP.PLANA A. 2024.'!H123</f>
        <v>0</v>
      </c>
      <c r="I20" s="64">
        <f>'1. IZMJENE I DOP.PLANA A. 2024.'!I123</f>
        <v>0</v>
      </c>
      <c r="J20" s="64">
        <f>'1. IZMJENE I DOP.PLANA A. 2024.'!J123</f>
        <v>0</v>
      </c>
    </row>
    <row r="21" spans="1:233" x14ac:dyDescent="0.2">
      <c r="A21" s="36"/>
      <c r="B21" s="36"/>
      <c r="C21" s="36">
        <v>313</v>
      </c>
      <c r="D21" s="36"/>
      <c r="E21" s="34">
        <v>11</v>
      </c>
      <c r="F21" s="62"/>
      <c r="G21" s="62" t="s">
        <v>144</v>
      </c>
      <c r="H21" s="63">
        <f>SUM(H22)</f>
        <v>14000</v>
      </c>
      <c r="I21" s="63">
        <f t="shared" ref="I21:J21" si="2">SUM(I22)</f>
        <v>0</v>
      </c>
      <c r="J21" s="63">
        <f t="shared" si="2"/>
        <v>14000</v>
      </c>
    </row>
    <row r="22" spans="1:233" x14ac:dyDescent="0.2">
      <c r="A22" s="36"/>
      <c r="B22" s="36"/>
      <c r="C22" s="36"/>
      <c r="D22" s="36">
        <v>3132</v>
      </c>
      <c r="E22" s="36"/>
      <c r="F22" s="62"/>
      <c r="G22" s="62" t="s">
        <v>377</v>
      </c>
      <c r="H22" s="63">
        <f>SUM(H23:H24)</f>
        <v>14000</v>
      </c>
      <c r="I22" s="63">
        <f>SUM(I23:I24)</f>
        <v>0</v>
      </c>
      <c r="J22" s="63">
        <f>J23+J24</f>
        <v>14000</v>
      </c>
    </row>
    <row r="23" spans="1:233" x14ac:dyDescent="0.2">
      <c r="A23" s="34"/>
      <c r="B23" s="34"/>
      <c r="C23" s="34"/>
      <c r="D23" s="34"/>
      <c r="E23" s="34"/>
      <c r="F23" s="51">
        <v>313210</v>
      </c>
      <c r="G23" s="51" t="s">
        <v>378</v>
      </c>
      <c r="H23" s="64">
        <f>'1. IZMJENE I DOP.PLANA A. 2024.'!H126</f>
        <v>14000</v>
      </c>
      <c r="I23" s="64">
        <f>'1. IZMJENE I DOP.PLANA A. 2024.'!I126</f>
        <v>0</v>
      </c>
      <c r="J23" s="64">
        <f>'1. IZMJENE I DOP.PLANA A. 2024.'!J126</f>
        <v>14000</v>
      </c>
    </row>
    <row r="24" spans="1:233" x14ac:dyDescent="0.2">
      <c r="A24" s="34"/>
      <c r="B24" s="34"/>
      <c r="C24" s="34"/>
      <c r="D24" s="34"/>
      <c r="E24" s="34"/>
      <c r="F24" s="51">
        <v>313211</v>
      </c>
      <c r="G24" s="51" t="s">
        <v>379</v>
      </c>
      <c r="H24" s="64">
        <f>'1. IZMJENE I DOP.PLANA A. 2024.'!H127</f>
        <v>0</v>
      </c>
      <c r="I24" s="64">
        <f>'1. IZMJENE I DOP.PLANA A. 2024.'!I127</f>
        <v>0</v>
      </c>
      <c r="J24" s="64">
        <f>'1. IZMJENE I DOP.PLANA A. 2024.'!J127</f>
        <v>0</v>
      </c>
    </row>
    <row r="25" spans="1:233" x14ac:dyDescent="0.2">
      <c r="A25" s="65" t="s">
        <v>380</v>
      </c>
      <c r="B25" s="66"/>
      <c r="C25" s="66"/>
      <c r="D25" s="66"/>
      <c r="E25" s="66"/>
      <c r="F25" s="67"/>
      <c r="G25" s="68"/>
      <c r="H25" s="61">
        <f t="shared" ref="H25:J25" si="3">H26</f>
        <v>516520</v>
      </c>
      <c r="I25" s="61">
        <f t="shared" si="3"/>
        <v>-69360</v>
      </c>
      <c r="J25" s="61">
        <f t="shared" si="3"/>
        <v>447160</v>
      </c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</row>
    <row r="26" spans="1:233" x14ac:dyDescent="0.2">
      <c r="A26" s="36">
        <v>3</v>
      </c>
      <c r="B26" s="36"/>
      <c r="C26" s="36"/>
      <c r="D26" s="36"/>
      <c r="E26" s="36"/>
      <c r="F26" s="62"/>
      <c r="G26" s="62" t="s">
        <v>136</v>
      </c>
      <c r="H26" s="63">
        <f>H27+H116</f>
        <v>516520</v>
      </c>
      <c r="I26" s="63">
        <f t="shared" ref="I26:J26" si="4">I27+I116</f>
        <v>-69360</v>
      </c>
      <c r="J26" s="63">
        <f t="shared" si="4"/>
        <v>447160</v>
      </c>
    </row>
    <row r="27" spans="1:233" x14ac:dyDescent="0.2">
      <c r="A27" s="36"/>
      <c r="B27" s="36">
        <v>32</v>
      </c>
      <c r="C27" s="36"/>
      <c r="D27" s="36"/>
      <c r="E27" s="36"/>
      <c r="F27" s="62"/>
      <c r="G27" s="62" t="s">
        <v>148</v>
      </c>
      <c r="H27" s="63">
        <f>H28+H39+H51+H96+H99</f>
        <v>513520</v>
      </c>
      <c r="I27" s="63">
        <f>I28+I39+I51+I96+I99</f>
        <v>-66360</v>
      </c>
      <c r="J27" s="63">
        <f>J28+J39+J51+J96+J99</f>
        <v>447160</v>
      </c>
    </row>
    <row r="28" spans="1:233" x14ac:dyDescent="0.2">
      <c r="A28" s="36"/>
      <c r="B28" s="36"/>
      <c r="C28" s="36">
        <v>321</v>
      </c>
      <c r="D28" s="36"/>
      <c r="E28" s="34">
        <v>11</v>
      </c>
      <c r="F28" s="62"/>
      <c r="G28" s="62" t="s">
        <v>149</v>
      </c>
      <c r="H28" s="63">
        <f>H29+H33+H36</f>
        <v>3460</v>
      </c>
      <c r="I28" s="63">
        <f>I29+I33+I36</f>
        <v>-950</v>
      </c>
      <c r="J28" s="63">
        <f>J29+J33+J36</f>
        <v>2510</v>
      </c>
    </row>
    <row r="29" spans="1:233" x14ac:dyDescent="0.2">
      <c r="A29" s="36"/>
      <c r="B29" s="36"/>
      <c r="C29" s="36"/>
      <c r="D29" s="36">
        <v>3211</v>
      </c>
      <c r="E29" s="36"/>
      <c r="F29" s="62"/>
      <c r="G29" s="62" t="s">
        <v>149</v>
      </c>
      <c r="H29" s="63">
        <f>SUM(H30:H32)</f>
        <v>350</v>
      </c>
      <c r="I29" s="63">
        <f>SUM(I30:I32)</f>
        <v>-350</v>
      </c>
      <c r="J29" s="63">
        <f>SUM(J30:J32)</f>
        <v>0</v>
      </c>
    </row>
    <row r="30" spans="1:233" x14ac:dyDescent="0.2">
      <c r="A30" s="34"/>
      <c r="B30" s="34"/>
      <c r="C30" s="34"/>
      <c r="D30" s="34"/>
      <c r="E30" s="34"/>
      <c r="F30" s="51">
        <f>'1. IZMJENE I DOP.PLANA A. 2024.'!F131</f>
        <v>321110</v>
      </c>
      <c r="G30" s="51" t="str">
        <f>'1. IZMJENE I DOP.PLANA A. 2024.'!G131</f>
        <v>Dnevnice za službeni put u zemlji</v>
      </c>
      <c r="H30" s="64">
        <f>'1. IZMJENE I DOP.PLANA A. 2024.'!H131</f>
        <v>100</v>
      </c>
      <c r="I30" s="64">
        <f>'1. IZMJENE I DOP.PLANA A. 2024.'!I131</f>
        <v>-100</v>
      </c>
      <c r="J30" s="64">
        <f>'1. IZMJENE I DOP.PLANA A. 2024.'!J131</f>
        <v>0</v>
      </c>
    </row>
    <row r="31" spans="1:233" x14ac:dyDescent="0.2">
      <c r="A31" s="34"/>
      <c r="B31" s="34"/>
      <c r="C31" s="34"/>
      <c r="D31" s="34"/>
      <c r="E31" s="34"/>
      <c r="F31" s="51">
        <f>'1. IZMJENE I DOP.PLANA A. 2024.'!F132</f>
        <v>321150</v>
      </c>
      <c r="G31" s="51" t="str">
        <f>'1. IZMJENE I DOP.PLANA A. 2024.'!G132</f>
        <v>Naknade za prijevoz na službenom putu u zemlji</v>
      </c>
      <c r="H31" s="64">
        <f>'1. IZMJENE I DOP.PLANA A. 2024.'!H132</f>
        <v>150</v>
      </c>
      <c r="I31" s="64">
        <f>'1. IZMJENE I DOP.PLANA A. 2024.'!I132</f>
        <v>-150</v>
      </c>
      <c r="J31" s="64">
        <f>'1. IZMJENE I DOP.PLANA A. 2024.'!J132</f>
        <v>0</v>
      </c>
    </row>
    <row r="32" spans="1:233" x14ac:dyDescent="0.2">
      <c r="A32" s="34"/>
      <c r="B32" s="34"/>
      <c r="C32" s="34"/>
      <c r="D32" s="34"/>
      <c r="E32" s="34"/>
      <c r="F32" s="51">
        <f>'1. IZMJENE I DOP.PLANA A. 2024.'!F133</f>
        <v>321190</v>
      </c>
      <c r="G32" s="51" t="str">
        <f>'1. IZMJENE I DOP.PLANA A. 2024.'!G133</f>
        <v>Ostali rashodi za službena putovanja</v>
      </c>
      <c r="H32" s="64">
        <f>'1. IZMJENE I DOP.PLANA A. 2024.'!H133</f>
        <v>100</v>
      </c>
      <c r="I32" s="64">
        <f>'1. IZMJENE I DOP.PLANA A. 2024.'!I133</f>
        <v>-100</v>
      </c>
      <c r="J32" s="64">
        <f>'1. IZMJENE I DOP.PLANA A. 2024.'!J133</f>
        <v>0</v>
      </c>
    </row>
    <row r="33" spans="1:10" ht="18" x14ac:dyDescent="0.2">
      <c r="A33" s="36"/>
      <c r="B33" s="36"/>
      <c r="C33" s="36"/>
      <c r="D33" s="36">
        <v>3212</v>
      </c>
      <c r="E33" s="36"/>
      <c r="F33" s="62"/>
      <c r="G33" s="69" t="s">
        <v>153</v>
      </c>
      <c r="H33" s="63">
        <f>H34+H35</f>
        <v>2510</v>
      </c>
      <c r="I33" s="63">
        <f>SUM(I34:I35)</f>
        <v>0</v>
      </c>
      <c r="J33" s="63">
        <f>J34+J35</f>
        <v>2510</v>
      </c>
    </row>
    <row r="34" spans="1:10" x14ac:dyDescent="0.2">
      <c r="A34" s="34"/>
      <c r="B34" s="34"/>
      <c r="C34" s="34"/>
      <c r="D34" s="34"/>
      <c r="E34" s="34"/>
      <c r="F34" s="51">
        <f>'1. IZMJENE I DOP.PLANA A. 2024.'!F135</f>
        <v>321210</v>
      </c>
      <c r="G34" s="51" t="str">
        <f>'1. IZMJENE I DOP.PLANA A. 2024.'!G135</f>
        <v>Naknade za prijevoz na posao i s posla</v>
      </c>
      <c r="H34" s="64">
        <f>'1. IZMJENE I DOP.PLANA A. 2024.'!H135</f>
        <v>2510</v>
      </c>
      <c r="I34" s="64">
        <f>'1. IZMJENE I DOP.PLANA A. 2024.'!I135</f>
        <v>0</v>
      </c>
      <c r="J34" s="64">
        <f>'1. IZMJENE I DOP.PLANA A. 2024.'!J135</f>
        <v>2510</v>
      </c>
    </row>
    <row r="35" spans="1:10" x14ac:dyDescent="0.2">
      <c r="A35" s="34"/>
      <c r="B35" s="34"/>
      <c r="C35" s="34"/>
      <c r="D35" s="34"/>
      <c r="E35" s="34"/>
      <c r="F35" s="51">
        <f>'1. IZMJENE I DOP.PLANA A. 2024.'!F136</f>
        <v>321211</v>
      </c>
      <c r="G35" s="51" t="str">
        <f>'1. IZMJENE I DOP.PLANA A. 2024.'!G136</f>
        <v>Naknada za prijevoz na posao i sa posla-javni radovi</v>
      </c>
      <c r="H35" s="64">
        <f>'1. IZMJENE I DOP.PLANA A. 2024.'!H136</f>
        <v>0</v>
      </c>
      <c r="I35" s="64">
        <f>'1. IZMJENE I DOP.PLANA A. 2024.'!I136</f>
        <v>0</v>
      </c>
      <c r="J35" s="64">
        <f>'1. IZMJENE I DOP.PLANA A. 2024.'!J136</f>
        <v>0</v>
      </c>
    </row>
    <row r="36" spans="1:10" x14ac:dyDescent="0.2">
      <c r="A36" s="36"/>
      <c r="B36" s="36"/>
      <c r="C36" s="36"/>
      <c r="D36" s="36">
        <v>3213</v>
      </c>
      <c r="E36" s="36"/>
      <c r="F36" s="62"/>
      <c r="G36" s="62" t="s">
        <v>156</v>
      </c>
      <c r="H36" s="63">
        <f>H37+H38</f>
        <v>600</v>
      </c>
      <c r="I36" s="63">
        <f>I37+I38</f>
        <v>-600</v>
      </c>
      <c r="J36" s="63">
        <f>J37+J38</f>
        <v>0</v>
      </c>
    </row>
    <row r="37" spans="1:10" x14ac:dyDescent="0.2">
      <c r="A37" s="34"/>
      <c r="B37" s="34"/>
      <c r="C37" s="34"/>
      <c r="D37" s="34"/>
      <c r="E37" s="34"/>
      <c r="F37" s="51">
        <f>'1. IZMJENE I DOP.PLANA A. 2024.'!F138</f>
        <v>321310</v>
      </c>
      <c r="G37" s="51" t="str">
        <f>'1. IZMJENE I DOP.PLANA A. 2024.'!G138</f>
        <v>Seminari, savjetovanja i simpozij</v>
      </c>
      <c r="H37" s="64">
        <f>'1. IZMJENE I DOP.PLANA A. 2024.'!H138</f>
        <v>400</v>
      </c>
      <c r="I37" s="64">
        <f>'1. IZMJENE I DOP.PLANA A. 2024.'!I138</f>
        <v>-400</v>
      </c>
      <c r="J37" s="64">
        <f>'1. IZMJENE I DOP.PLANA A. 2024.'!J138</f>
        <v>0</v>
      </c>
    </row>
    <row r="38" spans="1:10" x14ac:dyDescent="0.2">
      <c r="A38" s="34"/>
      <c r="B38" s="34"/>
      <c r="C38" s="34"/>
      <c r="D38" s="34"/>
      <c r="E38" s="34"/>
      <c r="F38" s="51">
        <f>'1. IZMJENE I DOP.PLANA A. 2024.'!F139</f>
        <v>321320</v>
      </c>
      <c r="G38" s="51" t="str">
        <f>'1. IZMJENE I DOP.PLANA A. 2024.'!G139</f>
        <v>Tečajevi i stručni ispiti-pripravnici</v>
      </c>
      <c r="H38" s="64">
        <f>'1. IZMJENE I DOP.PLANA A. 2024.'!H139</f>
        <v>200</v>
      </c>
      <c r="I38" s="64">
        <f>'1. IZMJENE I DOP.PLANA A. 2024.'!I139</f>
        <v>-200</v>
      </c>
      <c r="J38" s="64">
        <f>'1. IZMJENE I DOP.PLANA A. 2024.'!J139</f>
        <v>0</v>
      </c>
    </row>
    <row r="39" spans="1:10" x14ac:dyDescent="0.2">
      <c r="A39" s="36"/>
      <c r="B39" s="36"/>
      <c r="C39" s="36">
        <v>322</v>
      </c>
      <c r="D39" s="36"/>
      <c r="E39" s="34">
        <v>11</v>
      </c>
      <c r="F39" s="62"/>
      <c r="G39" s="62" t="s">
        <v>159</v>
      </c>
      <c r="H39" s="63">
        <f>H40+H45+H49</f>
        <v>12600</v>
      </c>
      <c r="I39" s="63">
        <f>I40+I45+I49</f>
        <v>400</v>
      </c>
      <c r="J39" s="63">
        <f>J40+J45+J49</f>
        <v>13000</v>
      </c>
    </row>
    <row r="40" spans="1:10" x14ac:dyDescent="0.2">
      <c r="A40" s="36"/>
      <c r="B40" s="36"/>
      <c r="C40" s="36"/>
      <c r="D40" s="36">
        <v>3221</v>
      </c>
      <c r="E40" s="36"/>
      <c r="F40" s="62"/>
      <c r="G40" s="62" t="s">
        <v>160</v>
      </c>
      <c r="H40" s="63">
        <f>SUM(H41:H44)</f>
        <v>2950</v>
      </c>
      <c r="I40" s="63">
        <f>SUM(I41:I44)</f>
        <v>550</v>
      </c>
      <c r="J40" s="63">
        <f>SUM(J41:J44)</f>
        <v>3500</v>
      </c>
    </row>
    <row r="41" spans="1:10" x14ac:dyDescent="0.2">
      <c r="A41" s="34"/>
      <c r="B41" s="34"/>
      <c r="C41" s="34"/>
      <c r="D41" s="34"/>
      <c r="E41" s="34"/>
      <c r="F41" s="51">
        <f>'1. IZMJENE I DOP.PLANA A. 2024.'!F142</f>
        <v>322110</v>
      </c>
      <c r="G41" s="51" t="str">
        <f>'1. IZMJENE I DOP.PLANA A. 2024.'!G142</f>
        <v>Uredski materijal</v>
      </c>
      <c r="H41" s="64">
        <f>'1. IZMJENE I DOP.PLANA A. 2024.'!H142</f>
        <v>1600</v>
      </c>
      <c r="I41" s="64">
        <f>'1. IZMJENE I DOP.PLANA A. 2024.'!I142</f>
        <v>700</v>
      </c>
      <c r="J41" s="64">
        <f>'1. IZMJENE I DOP.PLANA A. 2024.'!J142</f>
        <v>2300</v>
      </c>
    </row>
    <row r="42" spans="1:10" x14ac:dyDescent="0.2">
      <c r="A42" s="34"/>
      <c r="B42" s="34"/>
      <c r="C42" s="34"/>
      <c r="D42" s="34"/>
      <c r="E42" s="34"/>
      <c r="F42" s="51">
        <f>'1. IZMJENE I DOP.PLANA A. 2024.'!F143</f>
        <v>322120</v>
      </c>
      <c r="G42" s="51" t="str">
        <f>'1. IZMJENE I DOP.PLANA A. 2024.'!G143</f>
        <v>Literatura</v>
      </c>
      <c r="H42" s="64">
        <f>'1. IZMJENE I DOP.PLANA A. 2024.'!H143</f>
        <v>600</v>
      </c>
      <c r="I42" s="64">
        <f>'1. IZMJENE I DOP.PLANA A. 2024.'!I143</f>
        <v>0</v>
      </c>
      <c r="J42" s="64">
        <f>'1. IZMJENE I DOP.PLANA A. 2024.'!J143</f>
        <v>600</v>
      </c>
    </row>
    <row r="43" spans="1:10" x14ac:dyDescent="0.2">
      <c r="A43" s="34"/>
      <c r="B43" s="34"/>
      <c r="C43" s="34"/>
      <c r="D43" s="34"/>
      <c r="E43" s="34"/>
      <c r="F43" s="51">
        <f>'1. IZMJENE I DOP.PLANA A. 2024.'!F144</f>
        <v>322140</v>
      </c>
      <c r="G43" s="51" t="str">
        <f>'1. IZMJENE I DOP.PLANA A. 2024.'!G144</f>
        <v>Materijal i sredstva za čišćenje i održavanje</v>
      </c>
      <c r="H43" s="64">
        <f>'1. IZMJENE I DOP.PLANA A. 2024.'!H144</f>
        <v>600</v>
      </c>
      <c r="I43" s="64">
        <f>'1. IZMJENE I DOP.PLANA A. 2024.'!I144</f>
        <v>0</v>
      </c>
      <c r="J43" s="64">
        <f>'1. IZMJENE I DOP.PLANA A. 2024.'!J144</f>
        <v>600</v>
      </c>
    </row>
    <row r="44" spans="1:10" x14ac:dyDescent="0.2">
      <c r="A44" s="34"/>
      <c r="B44" s="34"/>
      <c r="C44" s="34"/>
      <c r="D44" s="34"/>
      <c r="E44" s="34"/>
      <c r="F44" s="51">
        <f>'1. IZMJENE I DOP.PLANA A. 2024.'!F145</f>
        <v>322190</v>
      </c>
      <c r="G44" s="51" t="str">
        <f>'1. IZMJENE I DOP.PLANA A. 2024.'!G145</f>
        <v>Ostali materijal za potrebe redovnog poslovanja
(baterije, ključevi i sl.)</v>
      </c>
      <c r="H44" s="64">
        <f>'1. IZMJENE I DOP.PLANA A. 2024.'!H145</f>
        <v>150</v>
      </c>
      <c r="I44" s="64">
        <f>'1. IZMJENE I DOP.PLANA A. 2024.'!I145</f>
        <v>-150</v>
      </c>
      <c r="J44" s="64">
        <f>'1. IZMJENE I DOP.PLANA A. 2024.'!J145</f>
        <v>0</v>
      </c>
    </row>
    <row r="45" spans="1:10" x14ac:dyDescent="0.2">
      <c r="A45" s="36"/>
      <c r="B45" s="36"/>
      <c r="C45" s="36"/>
      <c r="D45" s="36">
        <v>3223</v>
      </c>
      <c r="E45" s="36"/>
      <c r="F45" s="62"/>
      <c r="G45" s="62" t="s">
        <v>165</v>
      </c>
      <c r="H45" s="63">
        <f>SUM(H46:H48)</f>
        <v>9500</v>
      </c>
      <c r="I45" s="63">
        <f>SUM(I46:I48)</f>
        <v>0</v>
      </c>
      <c r="J45" s="63">
        <f>SUM(J46:J48)</f>
        <v>9500</v>
      </c>
    </row>
    <row r="46" spans="1:10" x14ac:dyDescent="0.2">
      <c r="A46" s="34"/>
      <c r="B46" s="34"/>
      <c r="C46" s="34"/>
      <c r="D46" s="34"/>
      <c r="E46" s="34"/>
      <c r="F46" s="51">
        <f>'1. IZMJENE I DOP.PLANA A. 2024.'!F147</f>
        <v>322310</v>
      </c>
      <c r="G46" s="51" t="str">
        <f>'1. IZMJENE I DOP.PLANA A. 2024.'!G147</f>
        <v>Električna energija</v>
      </c>
      <c r="H46" s="64">
        <f>'1. IZMJENE I DOP.PLANA A. 2024.'!H147</f>
        <v>4500</v>
      </c>
      <c r="I46" s="64">
        <f>'1. IZMJENE I DOP.PLANA A. 2024.'!I147</f>
        <v>0</v>
      </c>
      <c r="J46" s="64">
        <f>'1. IZMJENE I DOP.PLANA A. 2024.'!J147</f>
        <v>4500</v>
      </c>
    </row>
    <row r="47" spans="1:10" x14ac:dyDescent="0.2">
      <c r="A47" s="34"/>
      <c r="B47" s="34"/>
      <c r="C47" s="34"/>
      <c r="D47" s="34"/>
      <c r="E47" s="34"/>
      <c r="F47" s="51">
        <f>'1. IZMJENE I DOP.PLANA A. 2024.'!F150</f>
        <v>322330</v>
      </c>
      <c r="G47" s="51" t="str">
        <f>'1. IZMJENE I DOP.PLANA A. 2024.'!G150</f>
        <v>Plin</v>
      </c>
      <c r="H47" s="64">
        <f>'1. IZMJENE I DOP.PLANA A. 2024.'!H150</f>
        <v>5000</v>
      </c>
      <c r="I47" s="64">
        <f>'1. IZMJENE I DOP.PLANA A. 2024.'!I150</f>
        <v>0</v>
      </c>
      <c r="J47" s="64">
        <f>'1. IZMJENE I DOP.PLANA A. 2024.'!J150</f>
        <v>5000</v>
      </c>
    </row>
    <row r="48" spans="1:10" x14ac:dyDescent="0.2">
      <c r="A48" s="34"/>
      <c r="B48" s="34"/>
      <c r="C48" s="34"/>
      <c r="D48" s="34"/>
      <c r="E48" s="34"/>
      <c r="F48" s="51">
        <f>'1. IZMJENE I DOP.PLANA A. 2024.'!F151</f>
        <v>322340</v>
      </c>
      <c r="G48" s="51" t="str">
        <f>'1. IZMJENE I DOP.PLANA A. 2024.'!G151</f>
        <v>Benzin i ostala opr. i pribor za javne radove
(rad za opće dobro)</v>
      </c>
      <c r="H48" s="64">
        <f>'1. IZMJENE I DOP.PLANA A. 2024.'!H151</f>
        <v>0</v>
      </c>
      <c r="I48" s="64">
        <f>'1. IZMJENE I DOP.PLANA A. 2024.'!I151</f>
        <v>0</v>
      </c>
      <c r="J48" s="64">
        <f>'1. IZMJENE I DOP.PLANA A. 2024.'!J151</f>
        <v>0</v>
      </c>
    </row>
    <row r="49" spans="1:17" x14ac:dyDescent="0.2">
      <c r="A49" s="36"/>
      <c r="B49" s="36"/>
      <c r="C49" s="36"/>
      <c r="D49" s="36">
        <v>3225</v>
      </c>
      <c r="E49" s="36"/>
      <c r="F49" s="62"/>
      <c r="G49" s="62" t="s">
        <v>171</v>
      </c>
      <c r="H49" s="63">
        <f>H50</f>
        <v>150</v>
      </c>
      <c r="I49" s="63">
        <f>I50</f>
        <v>-150</v>
      </c>
      <c r="J49" s="63">
        <f>J50</f>
        <v>0</v>
      </c>
    </row>
    <row r="50" spans="1:17" x14ac:dyDescent="0.2">
      <c r="A50" s="34"/>
      <c r="B50" s="34"/>
      <c r="C50" s="34"/>
      <c r="D50" s="34"/>
      <c r="E50" s="34"/>
      <c r="F50" s="51">
        <f>'1. IZMJENE I DOP.PLANA A. 2024.'!F153</f>
        <v>322510</v>
      </c>
      <c r="G50" s="51" t="str">
        <f>'1. IZMJENE I DOP.PLANA A. 2024.'!G153</f>
        <v>Sitni inventar</v>
      </c>
      <c r="H50" s="64">
        <f>'1. IZMJENE I DOP.PLANA A. 2024.'!H153</f>
        <v>150</v>
      </c>
      <c r="I50" s="64">
        <f>'1. IZMJENE I DOP.PLANA A. 2024.'!I153</f>
        <v>-150</v>
      </c>
      <c r="J50" s="64">
        <f>'1. IZMJENE I DOP.PLANA A. 2024.'!J153</f>
        <v>0</v>
      </c>
    </row>
    <row r="51" spans="1:17" x14ac:dyDescent="0.2">
      <c r="A51" s="36"/>
      <c r="B51" s="36"/>
      <c r="C51" s="36">
        <v>323</v>
      </c>
      <c r="D51" s="36"/>
      <c r="E51" s="34">
        <v>11</v>
      </c>
      <c r="F51" s="62"/>
      <c r="G51" s="62" t="s">
        <v>172</v>
      </c>
      <c r="H51" s="63">
        <f>H52+H58+H71+H76+H88+H91+H74</f>
        <v>432250</v>
      </c>
      <c r="I51" s="63">
        <f t="shared" ref="I51:J51" si="5">I52+I58+I71+I76+I88+I91+I74</f>
        <v>-31400</v>
      </c>
      <c r="J51" s="63">
        <f t="shared" si="5"/>
        <v>400850</v>
      </c>
    </row>
    <row r="52" spans="1:17" x14ac:dyDescent="0.2">
      <c r="A52" s="36"/>
      <c r="B52" s="36"/>
      <c r="C52" s="36"/>
      <c r="D52" s="36">
        <v>3231</v>
      </c>
      <c r="E52" s="36"/>
      <c r="F52" s="62"/>
      <c r="G52" s="62" t="s">
        <v>173</v>
      </c>
      <c r="H52" s="63">
        <f>SUM(H53:H57)</f>
        <v>8000</v>
      </c>
      <c r="I52" s="63">
        <f>SUM(I53:I57)</f>
        <v>-600</v>
      </c>
      <c r="J52" s="63">
        <f>SUM(J53:J57)</f>
        <v>7400</v>
      </c>
    </row>
    <row r="53" spans="1:17" x14ac:dyDescent="0.2">
      <c r="A53" s="34"/>
      <c r="B53" s="34"/>
      <c r="C53" s="34"/>
      <c r="D53" s="34"/>
      <c r="E53" s="34"/>
      <c r="F53" s="51">
        <f>'1. IZMJENE I DOP.PLANA A. 2024.'!F156</f>
        <v>323110</v>
      </c>
      <c r="G53" s="51" t="str">
        <f>'1. IZMJENE I DOP.PLANA A. 2024.'!G156</f>
        <v>Usluge telefona, telefaksa</v>
      </c>
      <c r="H53" s="64">
        <f>'1. IZMJENE I DOP.PLANA A. 2024.'!H156</f>
        <v>1400</v>
      </c>
      <c r="I53" s="64">
        <f>'1. IZMJENE I DOP.PLANA A. 2024.'!I156</f>
        <v>0</v>
      </c>
      <c r="J53" s="64">
        <f>'1. IZMJENE I DOP.PLANA A. 2024.'!J156</f>
        <v>1400</v>
      </c>
    </row>
    <row r="54" spans="1:17" x14ac:dyDescent="0.2">
      <c r="A54" s="34"/>
      <c r="B54" s="34"/>
      <c r="C54" s="34"/>
      <c r="D54" s="34"/>
      <c r="E54" s="34"/>
      <c r="F54" s="51">
        <f>'1. IZMJENE I DOP.PLANA A. 2024.'!F157</f>
        <v>323120</v>
      </c>
      <c r="G54" s="51" t="str">
        <f>'1. IZMJENE I DOP.PLANA A. 2024.'!G157</f>
        <v>Usluge interneta - Bisnode i WFI-4</v>
      </c>
      <c r="H54" s="64">
        <f>'1. IZMJENE I DOP.PLANA A. 2024.'!H157</f>
        <v>2500</v>
      </c>
      <c r="I54" s="64">
        <f>'1. IZMJENE I DOP.PLANA A. 2024.'!I157</f>
        <v>500</v>
      </c>
      <c r="J54" s="64">
        <f>'1. IZMJENE I DOP.PLANA A. 2024.'!J157</f>
        <v>3000</v>
      </c>
    </row>
    <row r="55" spans="1:17" x14ac:dyDescent="0.2">
      <c r="A55" s="34"/>
      <c r="B55" s="34"/>
      <c r="C55" s="34"/>
      <c r="D55" s="34"/>
      <c r="E55" s="34"/>
      <c r="F55" s="51">
        <f>'1. IZMJENE I DOP.PLANA A. 2024.'!F158</f>
        <v>323121</v>
      </c>
      <c r="G55" s="51" t="str">
        <f>'1. IZMJENE I DOP.PLANA A. 2024.'!G158</f>
        <v>Širokopojasni internet</v>
      </c>
      <c r="H55" s="64">
        <f>'1. IZMJENE I DOP.PLANA A. 2024.'!H158</f>
        <v>0</v>
      </c>
      <c r="I55" s="64">
        <f>'1. IZMJENE I DOP.PLANA A. 2024.'!I158</f>
        <v>0</v>
      </c>
      <c r="J55" s="64">
        <f>'1. IZMJENE I DOP.PLANA A. 2024.'!J158</f>
        <v>0</v>
      </c>
      <c r="L55" s="73"/>
    </row>
    <row r="56" spans="1:17" x14ac:dyDescent="0.2">
      <c r="A56" s="34"/>
      <c r="B56" s="34"/>
      <c r="C56" s="34"/>
      <c r="D56" s="34"/>
      <c r="E56" s="34"/>
      <c r="F56" s="51">
        <f>'1. IZMJENE I DOP.PLANA A. 2024.'!F159</f>
        <v>323130</v>
      </c>
      <c r="G56" s="51" t="str">
        <f>'1. IZMJENE I DOP.PLANA A. 2024.'!G159</f>
        <v>Poštarina (pisma, tiskanice i sl.)</v>
      </c>
      <c r="H56" s="64">
        <f>'1. IZMJENE I DOP.PLANA A. 2024.'!H159</f>
        <v>3100</v>
      </c>
      <c r="I56" s="64">
        <f>'1. IZMJENE I DOP.PLANA A. 2024.'!I159</f>
        <v>-600</v>
      </c>
      <c r="J56" s="64">
        <f>'1. IZMJENE I DOP.PLANA A. 2024.'!J159</f>
        <v>2500</v>
      </c>
    </row>
    <row r="57" spans="1:17" x14ac:dyDescent="0.2">
      <c r="A57" s="34"/>
      <c r="B57" s="34"/>
      <c r="C57" s="34"/>
      <c r="D57" s="34"/>
      <c r="E57" s="34"/>
      <c r="F57" s="51">
        <f>'1. IZMJENE I DOP.PLANA A. 2024.'!F160</f>
        <v>323190</v>
      </c>
      <c r="G57" s="51" t="str">
        <f>'1. IZMJENE I DOP.PLANA A. 2024.'!G160</f>
        <v>Ostale usluge za komunikaciju i prijevoz</v>
      </c>
      <c r="H57" s="64">
        <f>'1. IZMJENE I DOP.PLANA A. 2024.'!H160</f>
        <v>1000</v>
      </c>
      <c r="I57" s="64">
        <f>'1. IZMJENE I DOP.PLANA A. 2024.'!I160</f>
        <v>-500</v>
      </c>
      <c r="J57" s="64">
        <f>'1. IZMJENE I DOP.PLANA A. 2024.'!J160</f>
        <v>500</v>
      </c>
    </row>
    <row r="58" spans="1:17" x14ac:dyDescent="0.2">
      <c r="A58" s="36"/>
      <c r="B58" s="36"/>
      <c r="C58" s="36"/>
      <c r="D58" s="36">
        <v>3232</v>
      </c>
      <c r="E58" s="36"/>
      <c r="F58" s="62"/>
      <c r="G58" s="62" t="s">
        <v>381</v>
      </c>
      <c r="H58" s="63">
        <f>SUM(H59:H70)</f>
        <v>350900</v>
      </c>
      <c r="I58" s="63">
        <f>SUM(I59:I70)</f>
        <v>-37600</v>
      </c>
      <c r="J58" s="63">
        <f>SUM(J59:J70)</f>
        <v>313300</v>
      </c>
    </row>
    <row r="59" spans="1:17" x14ac:dyDescent="0.2">
      <c r="A59" s="34"/>
      <c r="B59" s="34"/>
      <c r="C59" s="34"/>
      <c r="D59" s="34"/>
      <c r="E59" s="34"/>
      <c r="F59" s="51">
        <f>'1. IZMJENE I DOP.PLANA A. 2024.'!F162</f>
        <v>323210</v>
      </c>
      <c r="G59" s="51" t="str">
        <f>'1. IZMJENE I DOP.PLANA A. 2024.'!G162</f>
        <v>Usluge tekućeg i investicijskog održavanja građev. objekata</v>
      </c>
      <c r="H59" s="64">
        <f>'1. IZMJENE I DOP.PLANA A. 2024.'!H162</f>
        <v>5000</v>
      </c>
      <c r="I59" s="64">
        <f t="shared" ref="I59:I60" si="6">J59-H59</f>
        <v>-3500</v>
      </c>
      <c r="J59" s="64">
        <f>'1. IZMJENE I DOP.PLANA A. 2024.'!J162</f>
        <v>1500</v>
      </c>
    </row>
    <row r="60" spans="1:17" x14ac:dyDescent="0.2">
      <c r="A60" s="34"/>
      <c r="B60" s="34"/>
      <c r="C60" s="34"/>
      <c r="D60" s="34"/>
      <c r="E60" s="34"/>
      <c r="F60" s="51">
        <f>'1. IZMJENE I DOP.PLANA A. 2024.'!F166</f>
        <v>323220</v>
      </c>
      <c r="G60" s="51" t="str">
        <f>'1. IZMJENE I DOP.PLANA A. 2024.'!G166</f>
        <v>Usluge tek. i invest. održavanja postrojenja i opreme</v>
      </c>
      <c r="H60" s="64">
        <f>'1. IZMJENE I DOP.PLANA A. 2024.'!H166</f>
        <v>2000</v>
      </c>
      <c r="I60" s="64">
        <f t="shared" si="6"/>
        <v>0</v>
      </c>
      <c r="J60" s="64">
        <f>'1. IZMJENE I DOP.PLANA A. 2024.'!J166</f>
        <v>2000</v>
      </c>
    </row>
    <row r="61" spans="1:17" x14ac:dyDescent="0.2">
      <c r="A61" s="34"/>
      <c r="B61" s="34"/>
      <c r="C61" s="34"/>
      <c r="D61" s="34"/>
      <c r="E61" s="34"/>
      <c r="F61" s="51">
        <f>'1. IZMJENE I DOP.PLANA A. 2024.'!F167</f>
        <v>323290</v>
      </c>
      <c r="G61" s="51" t="str">
        <f>'1. IZMJENE I DOP.PLANA A. 2024.'!G167</f>
        <v>Ostale usluge tekućeg i inv.održavanja (nerazvrstane ceste)</v>
      </c>
      <c r="H61" s="64">
        <f>'1. IZMJENE I DOP.PLANA A. 2024.'!H167</f>
        <v>190000</v>
      </c>
      <c r="I61" s="64">
        <f>'1. IZMJENE I DOP.PLANA A. 2024.'!I167</f>
        <v>64000</v>
      </c>
      <c r="J61" s="64">
        <f>'1. IZMJENE I DOP.PLANA A. 2024.'!J167</f>
        <v>254000</v>
      </c>
    </row>
    <row r="62" spans="1:17" x14ac:dyDescent="0.2">
      <c r="A62" s="34"/>
      <c r="B62" s="34"/>
      <c r="C62" s="34"/>
      <c r="D62" s="34"/>
      <c r="E62" s="70"/>
      <c r="F62" s="51">
        <f>'1. IZMJENE I DOP.PLANA A. 2024.'!F168</f>
        <v>323291</v>
      </c>
      <c r="G62" s="51" t="str">
        <f>'1. IZMJENE I DOP.PLANA A. 2024.'!G168</f>
        <v>Saniranje udarnih rupa na nerazvrstanim cestama</v>
      </c>
      <c r="H62" s="64">
        <f>'1. IZMJENE I DOP.PLANA A. 2024.'!H168</f>
        <v>5400</v>
      </c>
      <c r="I62" s="64">
        <f>'1. IZMJENE I DOP.PLANA A. 2024.'!I168</f>
        <v>600</v>
      </c>
      <c r="J62" s="64">
        <f>'1. IZMJENE I DOP.PLANA A. 2024.'!J168</f>
        <v>6000</v>
      </c>
      <c r="L62" s="73"/>
      <c r="M62" t="s">
        <v>382</v>
      </c>
      <c r="Q62" s="74"/>
    </row>
    <row r="63" spans="1:17" x14ac:dyDescent="0.2">
      <c r="A63" s="34"/>
      <c r="B63" s="34"/>
      <c r="C63" s="34"/>
      <c r="D63" s="34"/>
      <c r="E63" s="70"/>
      <c r="F63" s="51">
        <f>'1. IZMJENE I DOP.PLANA A. 2024.'!F169</f>
        <v>323292</v>
      </c>
      <c r="G63" s="51" t="str">
        <f>'1. IZMJENE I DOP.PLANA A. 2024.'!G169</f>
        <v>Saniranje klizišta na nerazvrstanim cestama -Gred, Sved. i Pod.</v>
      </c>
      <c r="H63" s="64">
        <f>'1. IZMJENE I DOP.PLANA A. 2024.'!H169</f>
        <v>55000</v>
      </c>
      <c r="I63" s="64">
        <f>'1. IZMJENE I DOP.PLANA A. 2024.'!I169</f>
        <v>-55000</v>
      </c>
      <c r="J63" s="64">
        <f>'1. IZMJENE I DOP.PLANA A. 2024.'!J169</f>
        <v>0</v>
      </c>
      <c r="L63" s="73"/>
      <c r="M63" t="s">
        <v>382</v>
      </c>
      <c r="Q63" s="74"/>
    </row>
    <row r="64" spans="1:17" x14ac:dyDescent="0.2">
      <c r="A64" s="34"/>
      <c r="B64" s="34"/>
      <c r="C64" s="34"/>
      <c r="D64" s="34"/>
      <c r="E64" s="70"/>
      <c r="F64" s="51">
        <f>'1. IZMJENE I DOP.PLANA A. 2024.'!F170</f>
        <v>323293</v>
      </c>
      <c r="G64" s="51" t="str">
        <f>'1. IZMJENE I DOP.PLANA A. 2024.'!G170</f>
        <v>Nogostup Stara Ves</v>
      </c>
      <c r="H64" s="64">
        <f>'1. IZMJENE I DOP.PLANA A. 2024.'!H170</f>
        <v>53000</v>
      </c>
      <c r="I64" s="64">
        <f>'1. IZMJENE I DOP.PLANA A. 2024.'!I170</f>
        <v>-53000</v>
      </c>
      <c r="J64" s="64">
        <f>'1. IZMJENE I DOP.PLANA A. 2024.'!J170</f>
        <v>0</v>
      </c>
      <c r="L64" s="73"/>
      <c r="Q64" s="74"/>
    </row>
    <row r="65" spans="1:17" x14ac:dyDescent="0.2">
      <c r="A65" s="34"/>
      <c r="B65" s="34"/>
      <c r="C65" s="34"/>
      <c r="D65" s="34"/>
      <c r="E65" s="70"/>
      <c r="F65" s="51">
        <f>'1. IZMJENE I DOP.PLANA A. 2024.'!F171</f>
        <v>323294</v>
      </c>
      <c r="G65" s="51" t="str">
        <f>'1. IZMJENE I DOP.PLANA A. 2024.'!G171</f>
        <v>Sanacija mostova - Svedruža</v>
      </c>
      <c r="H65" s="64">
        <f>'1. IZMJENE I DOP.PLANA A. 2024.'!H171</f>
        <v>8000</v>
      </c>
      <c r="I65" s="64">
        <f>'1. IZMJENE I DOP.PLANA A. 2024.'!I171</f>
        <v>-8000</v>
      </c>
      <c r="J65" s="64">
        <f>'1. IZMJENE I DOP.PLANA A. 2024.'!J171</f>
        <v>0</v>
      </c>
      <c r="Q65" s="74"/>
    </row>
    <row r="66" spans="1:17" x14ac:dyDescent="0.2">
      <c r="A66" s="34"/>
      <c r="B66" s="34"/>
      <c r="C66" s="34"/>
      <c r="D66" s="34"/>
      <c r="E66" s="70"/>
      <c r="F66" s="51">
        <f>'1. IZMJENE I DOP.PLANA A. 2024.'!F172</f>
        <v>323295</v>
      </c>
      <c r="G66" s="51" t="str">
        <f>'1. IZMJENE I DOP.PLANA A. 2024.'!G172</f>
        <v xml:space="preserve">Dječja igrališta </v>
      </c>
      <c r="H66" s="64">
        <f>'1. IZMJENE I DOP.PLANA A. 2024.'!H172</f>
        <v>12000</v>
      </c>
      <c r="I66" s="64">
        <f>'1. IZMJENE I DOP.PLANA A. 2024.'!I172</f>
        <v>-12000</v>
      </c>
      <c r="J66" s="64">
        <f>'1. IZMJENE I DOP.PLANA A. 2024.'!J172</f>
        <v>0</v>
      </c>
      <c r="L66" s="73"/>
      <c r="Q66" s="74"/>
    </row>
    <row r="67" spans="1:17" x14ac:dyDescent="0.2">
      <c r="A67" s="34"/>
      <c r="B67" s="34"/>
      <c r="C67" s="34"/>
      <c r="D67" s="34"/>
      <c r="E67" s="70"/>
      <c r="F67" s="51">
        <f>'1. IZMJENE I DOP.PLANA A. 2024.'!F173</f>
        <v>323296</v>
      </c>
      <c r="G67" s="51" t="str">
        <f>'1. IZMJENE I DOP.PLANA A. 2024.'!G173</f>
        <v>Saniranje odvodnih kanala</v>
      </c>
      <c r="H67" s="64">
        <f>'1. IZMJENE I DOP.PLANA A. 2024.'!H173</f>
        <v>12000</v>
      </c>
      <c r="I67" s="64">
        <f>'1. IZMJENE I DOP.PLANA A. 2024.'!I173</f>
        <v>33000</v>
      </c>
      <c r="J67" s="64">
        <f>'1. IZMJENE I DOP.PLANA A. 2024.'!J173</f>
        <v>45000</v>
      </c>
      <c r="L67" s="73"/>
      <c r="Q67" s="74"/>
    </row>
    <row r="68" spans="1:17" x14ac:dyDescent="0.2">
      <c r="A68" s="34"/>
      <c r="B68" s="34"/>
      <c r="C68" s="34"/>
      <c r="D68" s="34"/>
      <c r="E68" s="70"/>
      <c r="F68" s="51">
        <f>'1. IZMJENE I DOP.PLANA A. 2024.'!F174</f>
        <v>323297</v>
      </c>
      <c r="G68" s="51" t="str">
        <f>'1. IZMJENE I DOP.PLANA A. 2024.'!G174</f>
        <v>Saniranje deponija</v>
      </c>
      <c r="H68" s="64">
        <f>'1. IZMJENE I DOP.PLANA A. 2024.'!H174</f>
        <v>1500</v>
      </c>
      <c r="I68" s="64">
        <f>'1. IZMJENE I DOP.PLANA A. 2024.'!I174</f>
        <v>-1500</v>
      </c>
      <c r="J68" s="64">
        <f>'1. IZMJENE I DOP.PLANA A. 2024.'!J174</f>
        <v>0</v>
      </c>
      <c r="L68" s="73"/>
      <c r="Q68" s="74"/>
    </row>
    <row r="69" spans="1:17" x14ac:dyDescent="0.2">
      <c r="A69" s="34"/>
      <c r="B69" s="34"/>
      <c r="C69" s="34"/>
      <c r="D69" s="34"/>
      <c r="E69" s="70"/>
      <c r="F69" s="51">
        <f>'1. IZMJENE I DOP.PLANA A. 2024.'!F175</f>
        <v>323298</v>
      </c>
      <c r="G69" s="51" t="str">
        <f>'1. IZMJENE I DOP.PLANA A. 2024.'!G175</f>
        <v>Saniranje septičke Društveni dom i općinska zgrada</v>
      </c>
      <c r="H69" s="64">
        <f>'1. IZMJENE I DOP.PLANA A. 2024.'!H175</f>
        <v>5000</v>
      </c>
      <c r="I69" s="64">
        <f>'1. IZMJENE I DOP.PLANA A. 2024.'!I175</f>
        <v>-2500</v>
      </c>
      <c r="J69" s="64">
        <f>'1. IZMJENE I DOP.PLANA A. 2024.'!J175</f>
        <v>2500</v>
      </c>
      <c r="L69" s="73"/>
      <c r="Q69" s="74"/>
    </row>
    <row r="70" spans="1:17" x14ac:dyDescent="0.2">
      <c r="A70" s="34"/>
      <c r="B70" s="34"/>
      <c r="C70" s="34"/>
      <c r="D70" s="34"/>
      <c r="E70" s="70"/>
      <c r="F70" s="51">
        <f>'1. IZMJENE I DOP.PLANA A. 2024.'!F176</f>
        <v>323299</v>
      </c>
      <c r="G70" s="51" t="str">
        <f>'1. IZMJENE I DOP.PLANA A. 2024.'!G176</f>
        <v>Koševi i sprave OŠ, igralište PŠ</v>
      </c>
      <c r="H70" s="64">
        <f>'1. IZMJENE I DOP.PLANA A. 2024.'!H176</f>
        <v>2000</v>
      </c>
      <c r="I70" s="64">
        <f>'1. IZMJENE I DOP.PLANA A. 2024.'!I176</f>
        <v>300</v>
      </c>
      <c r="J70" s="64">
        <f>'1. IZMJENE I DOP.PLANA A. 2024.'!J176</f>
        <v>2300</v>
      </c>
      <c r="L70" s="73"/>
      <c r="Q70" s="74"/>
    </row>
    <row r="71" spans="1:17" x14ac:dyDescent="0.2">
      <c r="A71" s="36"/>
      <c r="B71" s="36"/>
      <c r="C71" s="36"/>
      <c r="D71" s="36">
        <v>3233</v>
      </c>
      <c r="E71" s="36"/>
      <c r="F71" s="62"/>
      <c r="G71" s="62" t="s">
        <v>195</v>
      </c>
      <c r="H71" s="63">
        <f>SUM(H72:H73)</f>
        <v>8900</v>
      </c>
      <c r="I71" s="63">
        <f>SUM(I72:I73)</f>
        <v>600</v>
      </c>
      <c r="J71" s="63">
        <f>SUM(J72:J73)</f>
        <v>9500</v>
      </c>
    </row>
    <row r="72" spans="1:17" x14ac:dyDescent="0.2">
      <c r="A72" s="34"/>
      <c r="B72" s="34"/>
      <c r="C72" s="34"/>
      <c r="D72" s="34"/>
      <c r="E72" s="34"/>
      <c r="F72" s="51">
        <f>'1. IZMJENE I DOP.PLANA A. 2024.'!F178</f>
        <v>323310</v>
      </c>
      <c r="G72" s="51" t="str">
        <f>'1. IZMJENE I DOP.PLANA A. 2024.'!G178</f>
        <v>Elektronski mediji</v>
      </c>
      <c r="H72" s="64">
        <f>'1. IZMJENE I DOP.PLANA A. 2024.'!H178</f>
        <v>4200</v>
      </c>
      <c r="I72" s="64">
        <f>'1. IZMJENE I DOP.PLANA A. 2024.'!I178</f>
        <v>-400</v>
      </c>
      <c r="J72" s="64">
        <f>'1. IZMJENE I DOP.PLANA A. 2024.'!J178</f>
        <v>3800</v>
      </c>
    </row>
    <row r="73" spans="1:17" x14ac:dyDescent="0.2">
      <c r="A73" s="34"/>
      <c r="B73" s="34"/>
      <c r="C73" s="34"/>
      <c r="D73" s="34"/>
      <c r="E73" s="34"/>
      <c r="F73" s="51">
        <f>'1. IZMJENE I DOP.PLANA A. 2024.'!F179</f>
        <v>323320</v>
      </c>
      <c r="G73" s="51" t="str">
        <f>'1. IZMJENE I DOP.PLANA A. 2024.'!G179</f>
        <v>Tisak-službeni glasnik (objave)</v>
      </c>
      <c r="H73" s="64">
        <f>'1. IZMJENE I DOP.PLANA A. 2024.'!H179</f>
        <v>4700</v>
      </c>
      <c r="I73" s="64">
        <f>'1. IZMJENE I DOP.PLANA A. 2024.'!I179</f>
        <v>1000</v>
      </c>
      <c r="J73" s="64">
        <f>'1. IZMJENE I DOP.PLANA A. 2024.'!J179</f>
        <v>5700</v>
      </c>
    </row>
    <row r="74" spans="1:17" x14ac:dyDescent="0.2">
      <c r="A74" s="36"/>
      <c r="B74" s="36"/>
      <c r="C74" s="36"/>
      <c r="D74" s="36">
        <v>3234</v>
      </c>
      <c r="E74" s="36"/>
      <c r="F74" s="62"/>
      <c r="G74" s="62" t="s">
        <v>199</v>
      </c>
      <c r="H74" s="63">
        <f>H75</f>
        <v>1750</v>
      </c>
      <c r="I74" s="63">
        <f t="shared" ref="I74:J74" si="7">I75</f>
        <v>550</v>
      </c>
      <c r="J74" s="63">
        <f t="shared" si="7"/>
        <v>2300</v>
      </c>
    </row>
    <row r="75" spans="1:17" x14ac:dyDescent="0.2">
      <c r="A75" s="34"/>
      <c r="B75" s="34"/>
      <c r="C75" s="34"/>
      <c r="D75" s="34"/>
      <c r="E75" s="34"/>
      <c r="F75" s="51">
        <f>'1. IZMJENE I DOP.PLANA A. 2024.'!F186</f>
        <v>323470</v>
      </c>
      <c r="G75" s="51" t="str">
        <f>'1. IZMJENE I DOP.PLANA A. 2024.'!G186</f>
        <v>Stambena pričuva</v>
      </c>
      <c r="H75" s="64">
        <f>'1. IZMJENE I DOP.PLANA A. 2024.'!H186</f>
        <v>1750</v>
      </c>
      <c r="I75" s="64">
        <f>'1. IZMJENE I DOP.PLANA A. 2024.'!I186</f>
        <v>550</v>
      </c>
      <c r="J75" s="64">
        <f>'1. IZMJENE I DOP.PLANA A. 2024.'!J186</f>
        <v>2300</v>
      </c>
    </row>
    <row r="76" spans="1:17" x14ac:dyDescent="0.2">
      <c r="A76" s="36"/>
      <c r="B76" s="36"/>
      <c r="C76" s="36"/>
      <c r="D76" s="36">
        <v>3237</v>
      </c>
      <c r="E76" s="36"/>
      <c r="F76" s="62"/>
      <c r="G76" s="62" t="s">
        <v>214</v>
      </c>
      <c r="H76" s="63">
        <f>SUM(H77:H87)</f>
        <v>44600</v>
      </c>
      <c r="I76" s="63">
        <f>SUM(I77:I87)</f>
        <v>7600</v>
      </c>
      <c r="J76" s="63">
        <f>SUM(J77:J87)</f>
        <v>52200</v>
      </c>
    </row>
    <row r="77" spans="1:17" x14ac:dyDescent="0.2">
      <c r="A77" s="34"/>
      <c r="B77" s="34"/>
      <c r="C77" s="34"/>
      <c r="D77" s="34"/>
      <c r="E77" s="34"/>
      <c r="F77" s="51">
        <f>'1. IZMJENE I DOP.PLANA A. 2024.'!F197</f>
        <v>323710</v>
      </c>
      <c r="G77" s="51" t="str">
        <f>'1. IZMJENE I DOP.PLANA A. 2024.'!G197</f>
        <v>Autorski honorar</v>
      </c>
      <c r="H77" s="64">
        <f>'1. IZMJENE I DOP.PLANA A. 2024.'!H197</f>
        <v>0</v>
      </c>
      <c r="I77" s="64">
        <f>'1. IZMJENE I DOP.PLANA A. 2024.'!I197</f>
        <v>0</v>
      </c>
      <c r="J77" s="64">
        <f>'1. IZMJENE I DOP.PLANA A. 2024.'!J197</f>
        <v>0</v>
      </c>
    </row>
    <row r="78" spans="1:17" x14ac:dyDescent="0.2">
      <c r="A78" s="34"/>
      <c r="B78" s="34"/>
      <c r="C78" s="34"/>
      <c r="D78" s="34"/>
      <c r="E78" s="34"/>
      <c r="F78" s="51">
        <f>'1. IZMJENE I DOP.PLANA A. 2024.'!F198</f>
        <v>323720</v>
      </c>
      <c r="G78" s="51" t="str">
        <f>'1. IZMJENE I DOP.PLANA A. 2024.'!G198</f>
        <v>Ugovor o djelu</v>
      </c>
      <c r="H78" s="64">
        <f>'1. IZMJENE I DOP.PLANA A. 2024.'!H198</f>
        <v>0</v>
      </c>
      <c r="I78" s="64">
        <f>'1. IZMJENE I DOP.PLANA A. 2024.'!I198</f>
        <v>0</v>
      </c>
      <c r="J78" s="64">
        <f>'1. IZMJENE I DOP.PLANA A. 2024.'!J198</f>
        <v>0</v>
      </c>
    </row>
    <row r="79" spans="1:17" x14ac:dyDescent="0.2">
      <c r="A79" s="34"/>
      <c r="B79" s="34"/>
      <c r="C79" s="34"/>
      <c r="D79" s="34"/>
      <c r="E79" s="34"/>
      <c r="F79" s="51">
        <f>'1. IZMJENE I DOP.PLANA A. 2024.'!F199</f>
        <v>323730</v>
      </c>
      <c r="G79" s="51" t="str">
        <f>'1. IZMJENE I DOP.PLANA A. 2024.'!G199</f>
        <v>Usluge odvjetnika i pravnog savjetovanja</v>
      </c>
      <c r="H79" s="64">
        <f>'1. IZMJENE I DOP.PLANA A. 2024.'!H199</f>
        <v>1500</v>
      </c>
      <c r="I79" s="64">
        <f>'1. IZMJENE I DOP.PLANA A. 2024.'!I199</f>
        <v>0</v>
      </c>
      <c r="J79" s="64">
        <f>'1. IZMJENE I DOP.PLANA A. 2024.'!J199</f>
        <v>1500</v>
      </c>
    </row>
    <row r="80" spans="1:17" x14ac:dyDescent="0.2">
      <c r="A80" s="34"/>
      <c r="B80" s="34"/>
      <c r="C80" s="34"/>
      <c r="D80" s="34"/>
      <c r="E80" s="34"/>
      <c r="F80" s="51">
        <f>'1. IZMJENE I DOP.PLANA A. 2024.'!F200</f>
        <v>323750</v>
      </c>
      <c r="G80" s="51" t="str">
        <f>'1. IZMJENE I DOP.PLANA A. 2024.'!G200</f>
        <v>Geodetsko-katastarske usluge</v>
      </c>
      <c r="H80" s="64">
        <f>'1. IZMJENE I DOP.PLANA A. 2024.'!H200</f>
        <v>5000</v>
      </c>
      <c r="I80" s="64">
        <f>'1. IZMJENE I DOP.PLANA A. 2024.'!I200</f>
        <v>-3500</v>
      </c>
      <c r="J80" s="64">
        <f>'1. IZMJENE I DOP.PLANA A. 2024.'!J200</f>
        <v>1500</v>
      </c>
    </row>
    <row r="81" spans="1:17" x14ac:dyDescent="0.2">
      <c r="A81" s="34"/>
      <c r="B81" s="34"/>
      <c r="C81" s="34"/>
      <c r="D81" s="34"/>
      <c r="E81" s="34"/>
      <c r="F81" s="51">
        <f>'1. IZMJENE I DOP.PLANA A. 2024.'!F201</f>
        <v>323790</v>
      </c>
      <c r="G81" s="51" t="str">
        <f>'1. IZMJENE I DOP.PLANA A. 2024.'!G201</f>
        <v>Ostale intelektualne usluge-rač.usl.</v>
      </c>
      <c r="H81" s="64">
        <f>'1. IZMJENE I DOP.PLANA A. 2024.'!H201</f>
        <v>8700</v>
      </c>
      <c r="I81" s="64">
        <f>'1. IZMJENE I DOP.PLANA A. 2024.'!I201</f>
        <v>0</v>
      </c>
      <c r="J81" s="64">
        <f>'1. IZMJENE I DOP.PLANA A. 2024.'!J201</f>
        <v>8700</v>
      </c>
    </row>
    <row r="82" spans="1:17" x14ac:dyDescent="0.2">
      <c r="A82" s="34"/>
      <c r="B82" s="34"/>
      <c r="C82" s="34"/>
      <c r="D82" s="34"/>
      <c r="E82" s="34"/>
      <c r="F82" s="51">
        <f>'1. IZMJENE I DOP.PLANA A. 2024.'!F202</f>
        <v>323791</v>
      </c>
      <c r="G82" s="51" t="str">
        <f>'1. IZMJENE I DOP.PLANA A. 2024.'!G202</f>
        <v>Ostale intelektualne usluge za potrebe CZ</v>
      </c>
      <c r="H82" s="64">
        <f>'1. IZMJENE I DOP.PLANA A. 2024.'!H202</f>
        <v>4400</v>
      </c>
      <c r="I82" s="64">
        <f>'1. IZMJENE I DOP.PLANA A. 2024.'!I202</f>
        <v>-1900</v>
      </c>
      <c r="J82" s="64">
        <f>'1. IZMJENE I DOP.PLANA A. 2024.'!J202</f>
        <v>2500</v>
      </c>
    </row>
    <row r="83" spans="1:17" x14ac:dyDescent="0.2">
      <c r="A83" s="34"/>
      <c r="B83" s="34"/>
      <c r="C83" s="34"/>
      <c r="D83" s="34"/>
      <c r="E83" s="34"/>
      <c r="F83" s="51">
        <f>'1. IZMJENE I DOP.PLANA A. 2024.'!F203</f>
        <v>323792</v>
      </c>
      <c r="G83" s="51" t="str">
        <f>'1. IZMJENE I DOP.PLANA A. 2024.'!G203</f>
        <v>Ostale intelektualne usluge-LAG Zeleni bregi</v>
      </c>
      <c r="H83" s="64">
        <f>'1. IZMJENE I DOP.PLANA A. 2024.'!H203</f>
        <v>2000</v>
      </c>
      <c r="I83" s="64">
        <f>'1. IZMJENE I DOP.PLANA A. 2024.'!I203</f>
        <v>0</v>
      </c>
      <c r="J83" s="64">
        <f>'1. IZMJENE I DOP.PLANA A. 2024.'!J203</f>
        <v>2000</v>
      </c>
    </row>
    <row r="84" spans="1:17" x14ac:dyDescent="0.2">
      <c r="A84" s="34"/>
      <c r="B84" s="34"/>
      <c r="C84" s="34"/>
      <c r="D84" s="34"/>
      <c r="E84" s="34"/>
      <c r="F84" s="51">
        <f>'1. IZMJENE I DOP.PLANA A. 2024.'!F204</f>
        <v>323793</v>
      </c>
      <c r="G84" s="51" t="str">
        <f>'1. IZMJENE I DOP.PLANA A. 2024.'!G204</f>
        <v>Kolzuntantske usluge</v>
      </c>
      <c r="H84" s="64">
        <f>'1. IZMJENE I DOP.PLANA A. 2024.'!H204</f>
        <v>12000</v>
      </c>
      <c r="I84" s="64">
        <f>'1. IZMJENE I DOP.PLANA A. 2024.'!I204</f>
        <v>7000</v>
      </c>
      <c r="J84" s="64">
        <f>'1. IZMJENE I DOP.PLANA A. 2024.'!J204</f>
        <v>19000</v>
      </c>
      <c r="L84" s="73"/>
      <c r="Q84" s="79"/>
    </row>
    <row r="85" spans="1:17" x14ac:dyDescent="0.2">
      <c r="A85" s="34"/>
      <c r="B85" s="34"/>
      <c r="C85" s="34"/>
      <c r="D85" s="34"/>
      <c r="E85" s="34"/>
      <c r="F85" s="51">
        <f>'1. IZMJENE I DOP.PLANA A. 2024.'!F205</f>
        <v>323794</v>
      </c>
      <c r="G85" s="51" t="str">
        <f>'1. IZMJENE I DOP.PLANA A. 2024.'!G205</f>
        <v>Izrada strategije i plan upravljanja imovinom</v>
      </c>
      <c r="H85" s="64">
        <f>'1. IZMJENE I DOP.PLANA A. 2024.'!H205</f>
        <v>5000</v>
      </c>
      <c r="I85" s="64">
        <f>'1. IZMJENE I DOP.PLANA A. 2024.'!I205</f>
        <v>-2400</v>
      </c>
      <c r="J85" s="64">
        <f>'1. IZMJENE I DOP.PLANA A. 2024.'!J205</f>
        <v>2600</v>
      </c>
      <c r="L85" s="73"/>
      <c r="Q85" s="79"/>
    </row>
    <row r="86" spans="1:17" x14ac:dyDescent="0.2">
      <c r="A86" s="34"/>
      <c r="B86" s="34"/>
      <c r="C86" s="34"/>
      <c r="D86" s="34"/>
      <c r="E86" s="34"/>
      <c r="F86" s="51">
        <f>'1. IZMJENE I DOP.PLANA A. 2024.'!F206</f>
        <v>323795</v>
      </c>
      <c r="G86" s="51" t="str">
        <f>'1. IZMJENE I DOP.PLANA A. 2024.'!G206</f>
        <v>Izrada strategije pametne Općine</v>
      </c>
      <c r="H86" s="64">
        <f>'1. IZMJENE I DOP.PLANA A. 2024.'!H206</f>
        <v>6000</v>
      </c>
      <c r="I86" s="64">
        <f>'1. IZMJENE I DOP.PLANA A. 2024.'!I206</f>
        <v>0</v>
      </c>
      <c r="J86" s="64">
        <f>'1. IZMJENE I DOP.PLANA A. 2024.'!J206</f>
        <v>6000</v>
      </c>
      <c r="L86" s="73"/>
      <c r="Q86" s="79"/>
    </row>
    <row r="87" spans="1:17" x14ac:dyDescent="0.2">
      <c r="A87" s="34"/>
      <c r="B87" s="34"/>
      <c r="C87" s="34"/>
      <c r="D87" s="34"/>
      <c r="E87" s="34"/>
      <c r="F87" s="51">
        <v>323796</v>
      </c>
      <c r="G87" s="51" t="s">
        <v>526</v>
      </c>
      <c r="H87" s="64">
        <v>0</v>
      </c>
      <c r="I87" s="64">
        <f>J87-H87</f>
        <v>8400</v>
      </c>
      <c r="J87" s="64">
        <v>8400</v>
      </c>
      <c r="L87" s="73"/>
      <c r="Q87" s="79"/>
    </row>
    <row r="88" spans="1:17" x14ac:dyDescent="0.2">
      <c r="A88" s="36"/>
      <c r="B88" s="36"/>
      <c r="C88" s="36"/>
      <c r="D88" s="36">
        <v>3238</v>
      </c>
      <c r="E88" s="36"/>
      <c r="F88" s="62"/>
      <c r="G88" s="62" t="s">
        <v>225</v>
      </c>
      <c r="H88" s="63">
        <f>H89+H90</f>
        <v>5950</v>
      </c>
      <c r="I88" s="63">
        <f>I89+I90</f>
        <v>0</v>
      </c>
      <c r="J88" s="63">
        <f>J89+J90</f>
        <v>5950</v>
      </c>
    </row>
    <row r="89" spans="1:17" x14ac:dyDescent="0.2">
      <c r="A89" s="34"/>
      <c r="B89" s="34"/>
      <c r="C89" s="34"/>
      <c r="D89" s="34"/>
      <c r="E89" s="34"/>
      <c r="F89" s="51">
        <f>'1. IZMJENE I DOP.PLANA A. 2024.'!F209</f>
        <v>323890</v>
      </c>
      <c r="G89" s="51" t="str">
        <f>'1. IZMJENE I DOP.PLANA A. 2024.'!G209</f>
        <v>Ostale računalne usluge</v>
      </c>
      <c r="H89" s="64">
        <f>'1. IZMJENE I DOP.PLANA A. 2024.'!H209</f>
        <v>1450</v>
      </c>
      <c r="I89" s="64">
        <f>'1. IZMJENE I DOP.PLANA A. 2024.'!I209</f>
        <v>0</v>
      </c>
      <c r="J89" s="64">
        <f>'1. IZMJENE I DOP.PLANA A. 2024.'!J209</f>
        <v>1450</v>
      </c>
    </row>
    <row r="90" spans="1:17" x14ac:dyDescent="0.2">
      <c r="A90" s="34"/>
      <c r="B90" s="34"/>
      <c r="C90" s="34"/>
      <c r="D90" s="34"/>
      <c r="E90" s="34"/>
      <c r="F90" s="51">
        <f>'1. IZMJENE I DOP.PLANA A. 2024.'!F210</f>
        <v>323891</v>
      </c>
      <c r="G90" s="51" t="str">
        <f>'1. IZMJENE I DOP.PLANA A. 2024.'!G210</f>
        <v>Održavanje programskih paketa</v>
      </c>
      <c r="H90" s="64">
        <f>'1. IZMJENE I DOP.PLANA A. 2024.'!H210</f>
        <v>4500</v>
      </c>
      <c r="I90" s="64">
        <f>'1. IZMJENE I DOP.PLANA A. 2024.'!I210</f>
        <v>0</v>
      </c>
      <c r="J90" s="64">
        <f>'1. IZMJENE I DOP.PLANA A. 2024.'!J210</f>
        <v>4500</v>
      </c>
      <c r="L90" s="73"/>
    </row>
    <row r="91" spans="1:17" x14ac:dyDescent="0.2">
      <c r="A91" s="36"/>
      <c r="B91" s="36"/>
      <c r="C91" s="36"/>
      <c r="D91" s="36">
        <v>3239</v>
      </c>
      <c r="E91" s="36"/>
      <c r="F91" s="62"/>
      <c r="G91" s="62" t="s">
        <v>228</v>
      </c>
      <c r="H91" s="63">
        <f>SUM(H92:H95)</f>
        <v>12150</v>
      </c>
      <c r="I91" s="63">
        <f t="shared" ref="I91:J91" si="8">SUM(I92:I95)</f>
        <v>-1950</v>
      </c>
      <c r="J91" s="63">
        <f t="shared" si="8"/>
        <v>10200</v>
      </c>
    </row>
    <row r="92" spans="1:17" x14ac:dyDescent="0.2">
      <c r="A92" s="34"/>
      <c r="B92" s="34"/>
      <c r="C92" s="34"/>
      <c r="D92" s="34"/>
      <c r="E92" s="34"/>
      <c r="F92" s="51">
        <f>'1. IZMJENE I DOP.PLANA A. 2024.'!F212</f>
        <v>323930</v>
      </c>
      <c r="G92" s="51" t="str">
        <f>'1. IZMJENE I DOP.PLANA A. 2024.'!G212</f>
        <v>Uređenje prostora</v>
      </c>
      <c r="H92" s="64">
        <f>'1. IZMJENE I DOP.PLANA A. 2024.'!H212</f>
        <v>3500</v>
      </c>
      <c r="I92" s="64">
        <f>'1. IZMJENE I DOP.PLANA A. 2024.'!I212</f>
        <v>-3500</v>
      </c>
      <c r="J92" s="64">
        <f>'1. IZMJENE I DOP.PLANA A. 2024.'!J212</f>
        <v>0</v>
      </c>
    </row>
    <row r="93" spans="1:17" x14ac:dyDescent="0.2">
      <c r="A93" s="34"/>
      <c r="B93" s="34"/>
      <c r="C93" s="34"/>
      <c r="D93" s="34"/>
      <c r="E93" s="34"/>
      <c r="F93" s="51">
        <f>'1. IZMJENE I DOP.PLANA A. 2024.'!F213</f>
        <v>323931</v>
      </c>
      <c r="G93" s="51" t="str">
        <f>'1. IZMJENE I DOP.PLANA A. 2024.'!G213</f>
        <v>Uramljivanje slika i slik.materijal-lik.kolonija</v>
      </c>
      <c r="H93" s="64">
        <f>'1. IZMJENE I DOP.PLANA A. 2024.'!H213</f>
        <v>1450</v>
      </c>
      <c r="I93" s="64">
        <f>'1. IZMJENE I DOP.PLANA A. 2024.'!I213</f>
        <v>-1450</v>
      </c>
      <c r="J93" s="64">
        <f>'1. IZMJENE I DOP.PLANA A. 2024.'!J213</f>
        <v>0</v>
      </c>
    </row>
    <row r="94" spans="1:17" x14ac:dyDescent="0.2">
      <c r="A94" s="34"/>
      <c r="B94" s="34"/>
      <c r="C94" s="34"/>
      <c r="D94" s="34"/>
      <c r="E94" s="34"/>
      <c r="F94" s="51">
        <f>'1. IZMJENE I DOP.PLANA A. 2024.'!F214</f>
        <v>323932</v>
      </c>
      <c r="G94" s="51" t="str">
        <f>'1. IZMJENE I DOP.PLANA A. 2024.'!G214</f>
        <v>Usluga čuvanja arhivske građe</v>
      </c>
      <c r="H94" s="64">
        <f>'1. IZMJENE I DOP.PLANA A. 2024.'!H214</f>
        <v>200</v>
      </c>
      <c r="I94" s="64">
        <f>'1. IZMJENE I DOP.PLANA A. 2024.'!I214</f>
        <v>0</v>
      </c>
      <c r="J94" s="64">
        <f>'1. IZMJENE I DOP.PLANA A. 2024.'!J214</f>
        <v>200</v>
      </c>
    </row>
    <row r="95" spans="1:17" x14ac:dyDescent="0.2">
      <c r="A95" s="34"/>
      <c r="B95" s="34"/>
      <c r="C95" s="34"/>
      <c r="D95" s="34"/>
      <c r="E95" s="34"/>
      <c r="F95" s="51">
        <f>'1. IZMJENE I DOP.PLANA A. 2024.'!F215</f>
        <v>323990</v>
      </c>
      <c r="G95" s="51" t="str">
        <f>'1. IZMJENE I DOP.PLANA A. 2024.'!G215</f>
        <v>Naplata usluge prih.od poreza-Porezna uprava</v>
      </c>
      <c r="H95" s="64">
        <f>'1. IZMJENE I DOP.PLANA A. 2024.'!H215</f>
        <v>7000</v>
      </c>
      <c r="I95" s="64">
        <f>'1. IZMJENE I DOP.PLANA A. 2024.'!I215</f>
        <v>3000</v>
      </c>
      <c r="J95" s="64">
        <f>'1. IZMJENE I DOP.PLANA A. 2024.'!J215</f>
        <v>10000</v>
      </c>
    </row>
    <row r="96" spans="1:17" x14ac:dyDescent="0.2">
      <c r="A96" s="34"/>
      <c r="B96" s="34"/>
      <c r="C96" s="36">
        <v>324</v>
      </c>
      <c r="D96" s="34"/>
      <c r="E96" s="34">
        <v>11</v>
      </c>
      <c r="F96" s="51"/>
      <c r="G96" s="62" t="s">
        <v>233</v>
      </c>
      <c r="H96" s="63">
        <f t="shared" ref="H96:J97" si="9">H97</f>
        <v>0</v>
      </c>
      <c r="I96" s="63">
        <f t="shared" si="9"/>
        <v>0</v>
      </c>
      <c r="J96" s="63">
        <f t="shared" si="9"/>
        <v>0</v>
      </c>
    </row>
    <row r="97" spans="1:13" x14ac:dyDescent="0.2">
      <c r="A97" s="34"/>
      <c r="B97" s="34"/>
      <c r="C97" s="34"/>
      <c r="D97" s="36">
        <v>3241</v>
      </c>
      <c r="E97" s="36"/>
      <c r="F97" s="51"/>
      <c r="G97" s="62" t="s">
        <v>383</v>
      </c>
      <c r="H97" s="63">
        <f t="shared" si="9"/>
        <v>0</v>
      </c>
      <c r="I97" s="63">
        <f t="shared" si="9"/>
        <v>0</v>
      </c>
      <c r="J97" s="63">
        <f t="shared" si="9"/>
        <v>0</v>
      </c>
    </row>
    <row r="98" spans="1:13" x14ac:dyDescent="0.2">
      <c r="A98" s="34"/>
      <c r="B98" s="34"/>
      <c r="C98" s="34"/>
      <c r="D98" s="34"/>
      <c r="E98" s="34"/>
      <c r="F98" s="51">
        <f>'1. IZMJENE I DOP.PLANA A. 2024.'!F218</f>
        <v>324120</v>
      </c>
      <c r="G98" s="51" t="str">
        <f>'1. IZMJENE I DOP.PLANA A. 2024.'!G218</f>
        <v xml:space="preserve">Naknada ostalih troškova - vježbenici </v>
      </c>
      <c r="H98" s="64">
        <f>'1. IZMJENE I DOP.PLANA A. 2024.'!H218</f>
        <v>0</v>
      </c>
      <c r="I98" s="64">
        <f>'1. IZMJENE I DOP.PLANA A. 2024.'!I218</f>
        <v>0</v>
      </c>
      <c r="J98" s="64">
        <f>'1. IZMJENE I DOP.PLANA A. 2024.'!J218</f>
        <v>0</v>
      </c>
    </row>
    <row r="99" spans="1:13" x14ac:dyDescent="0.2">
      <c r="A99" s="36"/>
      <c r="B99" s="36"/>
      <c r="C99" s="36">
        <v>329</v>
      </c>
      <c r="D99" s="36"/>
      <c r="E99" s="34">
        <v>11</v>
      </c>
      <c r="F99" s="62"/>
      <c r="G99" s="62" t="s">
        <v>236</v>
      </c>
      <c r="H99" s="63">
        <f>H100+H103+H106+H109+H113</f>
        <v>65210</v>
      </c>
      <c r="I99" s="63">
        <f>I100+I103+I106+I109+I113</f>
        <v>-34410</v>
      </c>
      <c r="J99" s="63">
        <f>J100+J103+J106+J109+J113</f>
        <v>30800</v>
      </c>
    </row>
    <row r="100" spans="1:13" x14ac:dyDescent="0.2">
      <c r="A100" s="36"/>
      <c r="B100" s="36"/>
      <c r="C100" s="36"/>
      <c r="D100" s="36">
        <v>3291</v>
      </c>
      <c r="E100" s="34"/>
      <c r="F100" s="62"/>
      <c r="G100" s="69" t="s">
        <v>384</v>
      </c>
      <c r="H100" s="63">
        <f>SUM(H101:H102)</f>
        <v>38000</v>
      </c>
      <c r="I100" s="63">
        <f>SUM(I101:I102)</f>
        <v>-34500</v>
      </c>
      <c r="J100" s="63">
        <f>SUM(J101:J102)</f>
        <v>3500</v>
      </c>
    </row>
    <row r="101" spans="1:13" x14ac:dyDescent="0.2">
      <c r="A101" s="34"/>
      <c r="B101" s="34"/>
      <c r="C101" s="34"/>
      <c r="D101" s="34"/>
      <c r="E101" s="34"/>
      <c r="F101" s="51">
        <f>'1. IZMJENE I DOP.PLANA A. 2024.'!F221</f>
        <v>329110</v>
      </c>
      <c r="G101" s="51" t="str">
        <f>'1. IZMJENE I DOP.PLANA A. 2024.'!G221</f>
        <v>Naknade članovima predstavničkih i izvršnih tijela
i upravnih vijeća</v>
      </c>
      <c r="H101" s="64">
        <f>'1. IZMJENE I DOP.PLANA A. 2024.'!H221</f>
        <v>8000</v>
      </c>
      <c r="I101" s="64">
        <f>'1. IZMJENE I DOP.PLANA A. 2024.'!I221</f>
        <v>-4500</v>
      </c>
      <c r="J101" s="64">
        <f>'1. IZMJENE I DOP.PLANA A. 2024.'!J221</f>
        <v>3500</v>
      </c>
    </row>
    <row r="102" spans="1:13" x14ac:dyDescent="0.2">
      <c r="A102" s="34"/>
      <c r="B102" s="34"/>
      <c r="C102" s="34"/>
      <c r="D102" s="34"/>
      <c r="E102" s="34"/>
      <c r="F102" s="51">
        <f>'1. IZMJENE I DOP.PLANA A. 2024.'!F222</f>
        <v>329120</v>
      </c>
      <c r="G102" s="51" t="str">
        <f>'1. IZMJENE I DOP.PLANA A. 2024.'!G222</f>
        <v>Naknade članovima povjerenstva-izbori</v>
      </c>
      <c r="H102" s="64">
        <f>'1. IZMJENE I DOP.PLANA A. 2024.'!H222</f>
        <v>30000</v>
      </c>
      <c r="I102" s="64">
        <f>'1. IZMJENE I DOP.PLANA A. 2024.'!I222</f>
        <v>-30000</v>
      </c>
      <c r="J102" s="64">
        <f>'1. IZMJENE I DOP.PLANA A. 2024.'!J222</f>
        <v>0</v>
      </c>
      <c r="M102" s="78"/>
    </row>
    <row r="103" spans="1:13" x14ac:dyDescent="0.2">
      <c r="A103" s="36"/>
      <c r="B103" s="36"/>
      <c r="C103" s="36"/>
      <c r="D103" s="36">
        <v>3292</v>
      </c>
      <c r="E103" s="36"/>
      <c r="F103" s="62"/>
      <c r="G103" s="62" t="s">
        <v>240</v>
      </c>
      <c r="H103" s="63">
        <f>SUM(H104:H105)</f>
        <v>1610</v>
      </c>
      <c r="I103" s="63">
        <f>SUM(I104:I105)</f>
        <v>90</v>
      </c>
      <c r="J103" s="63">
        <f>SUM(J104:J105)</f>
        <v>1700</v>
      </c>
    </row>
    <row r="104" spans="1:13" x14ac:dyDescent="0.2">
      <c r="A104" s="34"/>
      <c r="B104" s="34"/>
      <c r="C104" s="34"/>
      <c r="D104" s="34"/>
      <c r="E104" s="34"/>
      <c r="F104" s="51">
        <f>'1. IZMJENE I DOP.PLANA A. 2024.'!F224</f>
        <v>329220</v>
      </c>
      <c r="G104" s="51" t="str">
        <f>'1. IZMJENE I DOP.PLANA A. 2024.'!G224</f>
        <v>Premije osiguranja ostale imovina</v>
      </c>
      <c r="H104" s="64">
        <f>'1. IZMJENE I DOP.PLANA A. 2024.'!H224</f>
        <v>1050</v>
      </c>
      <c r="I104" s="64">
        <f>'1. IZMJENE I DOP.PLANA A. 2024.'!I224</f>
        <v>0</v>
      </c>
      <c r="J104" s="64">
        <f>'1. IZMJENE I DOP.PLANA A. 2024.'!J224</f>
        <v>1050</v>
      </c>
    </row>
    <row r="105" spans="1:13" x14ac:dyDescent="0.2">
      <c r="A105" s="34"/>
      <c r="B105" s="34"/>
      <c r="C105" s="34"/>
      <c r="D105" s="34"/>
      <c r="E105" s="34"/>
      <c r="F105" s="51">
        <f>'1. IZMJENE I DOP.PLANA A. 2024.'!F225</f>
        <v>329230</v>
      </c>
      <c r="G105" s="51" t="str">
        <f>'1. IZMJENE I DOP.PLANA A. 2024.'!G225</f>
        <v>Premije osiguranja zaposlenih</v>
      </c>
      <c r="H105" s="64">
        <f>'1. IZMJENE I DOP.PLANA A. 2024.'!H225</f>
        <v>560</v>
      </c>
      <c r="I105" s="64">
        <f>'1. IZMJENE I DOP.PLANA A. 2024.'!I225</f>
        <v>90</v>
      </c>
      <c r="J105" s="64">
        <f>'1. IZMJENE I DOP.PLANA A. 2024.'!J225</f>
        <v>650</v>
      </c>
    </row>
    <row r="106" spans="1:13" x14ac:dyDescent="0.2">
      <c r="A106" s="36"/>
      <c r="B106" s="36"/>
      <c r="C106" s="36"/>
      <c r="D106" s="36">
        <v>3293</v>
      </c>
      <c r="E106" s="36"/>
      <c r="F106" s="62"/>
      <c r="G106" s="62" t="s">
        <v>243</v>
      </c>
      <c r="H106" s="63">
        <f>SUM(H107:H108)</f>
        <v>18500</v>
      </c>
      <c r="I106" s="63">
        <f>SUM(I107:I108)</f>
        <v>1400</v>
      </c>
      <c r="J106" s="63">
        <f>SUM(J107:J108)</f>
        <v>19900</v>
      </c>
    </row>
    <row r="107" spans="1:13" x14ac:dyDescent="0.2">
      <c r="A107" s="34"/>
      <c r="B107" s="34"/>
      <c r="C107" s="34"/>
      <c r="D107" s="34"/>
      <c r="E107" s="34"/>
      <c r="F107" s="51">
        <f>'1. IZMJENE I DOP.PLANA A. 2024.'!F227</f>
        <v>329310</v>
      </c>
      <c r="G107" s="51" t="str">
        <f>'1. IZMJENE I DOP.PLANA A. 2024.'!G227</f>
        <v>Reprezentacija</v>
      </c>
      <c r="H107" s="64">
        <f>'1. IZMJENE I DOP.PLANA A. 2024.'!H227</f>
        <v>3500</v>
      </c>
      <c r="I107" s="64">
        <f>'1. IZMJENE I DOP.PLANA A. 2024.'!I227</f>
        <v>0</v>
      </c>
      <c r="J107" s="64">
        <f>'1. IZMJENE I DOP.PLANA A. 2024.'!J227</f>
        <v>3500</v>
      </c>
    </row>
    <row r="108" spans="1:13" x14ac:dyDescent="0.2">
      <c r="A108" s="34"/>
      <c r="B108" s="34"/>
      <c r="C108" s="34"/>
      <c r="D108" s="34"/>
      <c r="E108" s="34"/>
      <c r="F108" s="51">
        <f>'1. IZMJENE I DOP.PLANA A. 2024.'!F228</f>
        <v>329311</v>
      </c>
      <c r="G108" s="51" t="str">
        <f>'1. IZMJENE I DOP.PLANA A. 2024.'!G228</f>
        <v>Izdaci za obilježavanje prigodnih datuma - Dan općine</v>
      </c>
      <c r="H108" s="64">
        <f>'1. IZMJENE I DOP.PLANA A. 2024.'!H228</f>
        <v>15000</v>
      </c>
      <c r="I108" s="64">
        <f>'1. IZMJENE I DOP.PLANA A. 2024.'!I228</f>
        <v>1400</v>
      </c>
      <c r="J108" s="64">
        <f>'1. IZMJENE I DOP.PLANA A. 2024.'!J228</f>
        <v>16400</v>
      </c>
    </row>
    <row r="109" spans="1:13" x14ac:dyDescent="0.2">
      <c r="A109" s="36"/>
      <c r="B109" s="36"/>
      <c r="C109" s="36"/>
      <c r="D109" s="36">
        <v>3295</v>
      </c>
      <c r="E109" s="36"/>
      <c r="F109" s="62"/>
      <c r="G109" s="62" t="s">
        <v>245</v>
      </c>
      <c r="H109" s="63">
        <f>SUM(H110:H112)</f>
        <v>1600</v>
      </c>
      <c r="I109" s="63">
        <f>SUM(I110:I112)</f>
        <v>-200</v>
      </c>
      <c r="J109" s="63">
        <f>SUM(J110:J112)</f>
        <v>1400</v>
      </c>
    </row>
    <row r="110" spans="1:13" x14ac:dyDescent="0.2">
      <c r="A110" s="34"/>
      <c r="B110" s="34"/>
      <c r="C110" s="34"/>
      <c r="D110" s="34"/>
      <c r="E110" s="34"/>
      <c r="F110" s="51">
        <f>'1. IZMJENE I DOP.PLANA A. 2024.'!F230</f>
        <v>329510</v>
      </c>
      <c r="G110" s="51" t="str">
        <f>'1. IZMJENE I DOP.PLANA A. 2024.'!G230</f>
        <v>Upravne i administrativne pristojbe</v>
      </c>
      <c r="H110" s="64">
        <f>'1. IZMJENE I DOP.PLANA A. 2024.'!H230</f>
        <v>200</v>
      </c>
      <c r="I110" s="64">
        <f>'1. IZMJENE I DOP.PLANA A. 2024.'!I230</f>
        <v>0</v>
      </c>
      <c r="J110" s="64">
        <f>'1. IZMJENE I DOP.PLANA A. 2024.'!J230</f>
        <v>200</v>
      </c>
    </row>
    <row r="111" spans="1:13" x14ac:dyDescent="0.2">
      <c r="A111" s="34"/>
      <c r="B111" s="34"/>
      <c r="C111" s="34"/>
      <c r="D111" s="34"/>
      <c r="E111" s="34"/>
      <c r="F111" s="51">
        <f>'1. IZMJENE I DOP.PLANA A. 2024.'!F231</f>
        <v>329520</v>
      </c>
      <c r="G111" s="51" t="str">
        <f>'1. IZMJENE I DOP.PLANA A. 2024.'!G231</f>
        <v>Sudske pristojbe</v>
      </c>
      <c r="H111" s="64">
        <f>'1. IZMJENE I DOP.PLANA A. 2024.'!H231</f>
        <v>700</v>
      </c>
      <c r="I111" s="64">
        <f>'1. IZMJENE I DOP.PLANA A. 2024.'!I231</f>
        <v>-200</v>
      </c>
      <c r="J111" s="64">
        <f>'1. IZMJENE I DOP.PLANA A. 2024.'!J231</f>
        <v>500</v>
      </c>
    </row>
    <row r="112" spans="1:13" x14ac:dyDescent="0.2">
      <c r="A112" s="34"/>
      <c r="B112" s="34"/>
      <c r="C112" s="34"/>
      <c r="D112" s="34"/>
      <c r="E112" s="34"/>
      <c r="F112" s="51">
        <f>'1. IZMJENE I DOP.PLANA A. 2024.'!F232</f>
        <v>329530</v>
      </c>
      <c r="G112" s="51" t="str">
        <f>'1. IZMJENE I DOP.PLANA A. 2024.'!G232</f>
        <v>Javnobilježničke pristojbe</v>
      </c>
      <c r="H112" s="64">
        <f>'1. IZMJENE I DOP.PLANA A. 2024.'!H232</f>
        <v>700</v>
      </c>
      <c r="I112" s="64">
        <f>'1. IZMJENE I DOP.PLANA A. 2024.'!I232</f>
        <v>0</v>
      </c>
      <c r="J112" s="64">
        <f>'1. IZMJENE I DOP.PLANA A. 2024.'!J232</f>
        <v>700</v>
      </c>
    </row>
    <row r="113" spans="1:233" x14ac:dyDescent="0.2">
      <c r="A113" s="36"/>
      <c r="B113" s="36"/>
      <c r="C113" s="36"/>
      <c r="D113" s="36">
        <v>3299</v>
      </c>
      <c r="E113" s="36"/>
      <c r="F113" s="62"/>
      <c r="G113" s="62" t="s">
        <v>236</v>
      </c>
      <c r="H113" s="63">
        <f>SUM(H114:H115)</f>
        <v>5500</v>
      </c>
      <c r="I113" s="63">
        <f>SUM(I114:I115)</f>
        <v>-1200</v>
      </c>
      <c r="J113" s="63">
        <f>SUM(J114:J115)</f>
        <v>4300</v>
      </c>
    </row>
    <row r="114" spans="1:233" x14ac:dyDescent="0.2">
      <c r="A114" s="34"/>
      <c r="B114" s="34"/>
      <c r="C114" s="34"/>
      <c r="D114" s="34"/>
      <c r="E114" s="34"/>
      <c r="F114" s="51">
        <f>'1. IZMJENE I DOP.PLANA A. 2024.'!F234</f>
        <v>329990</v>
      </c>
      <c r="G114" s="51" t="str">
        <f>'1. IZMJENE I DOP.PLANA A. 2024.'!G234</f>
        <v>Ostali nespomenuti rashodi poslovanja</v>
      </c>
      <c r="H114" s="64">
        <f>'1. IZMJENE I DOP.PLANA A. 2024.'!H234</f>
        <v>3400</v>
      </c>
      <c r="I114" s="64">
        <f>'1. IZMJENE I DOP.PLANA A. 2024.'!I234</f>
        <v>0</v>
      </c>
      <c r="J114" s="64">
        <f>'1. IZMJENE I DOP.PLANA A. 2024.'!J234</f>
        <v>3400</v>
      </c>
    </row>
    <row r="115" spans="1:233" x14ac:dyDescent="0.2">
      <c r="A115" s="34"/>
      <c r="B115" s="34"/>
      <c r="C115" s="34"/>
      <c r="D115" s="34"/>
      <c r="E115" s="34"/>
      <c r="F115" s="51">
        <f>'1. IZMJENE I DOP.PLANA A. 2024.'!F235</f>
        <v>329993</v>
      </c>
      <c r="G115" s="51" t="str">
        <f>'1. IZMJENE I DOP.PLANA A. 2024.'!G235</f>
        <v>Slivna vodna naknada</v>
      </c>
      <c r="H115" s="64">
        <f>'1. IZMJENE I DOP.PLANA A. 2024.'!H235</f>
        <v>2100</v>
      </c>
      <c r="I115" s="64">
        <f>'1. IZMJENE I DOP.PLANA A. 2024.'!I235</f>
        <v>-1200</v>
      </c>
      <c r="J115" s="64">
        <f>'1. IZMJENE I DOP.PLANA A. 2024.'!J235</f>
        <v>900</v>
      </c>
    </row>
    <row r="116" spans="1:233" x14ac:dyDescent="0.2">
      <c r="A116" s="36"/>
      <c r="B116" s="36">
        <v>38</v>
      </c>
      <c r="C116" s="36"/>
      <c r="D116" s="36"/>
      <c r="E116" s="36"/>
      <c r="F116" s="62"/>
      <c r="G116" s="62" t="s">
        <v>307</v>
      </c>
      <c r="H116" s="63">
        <f>SUM(H117)</f>
        <v>3000</v>
      </c>
      <c r="I116" s="63">
        <f t="shared" ref="I116:J118" si="10">SUM(I117)</f>
        <v>-3000</v>
      </c>
      <c r="J116" s="63">
        <f t="shared" si="10"/>
        <v>0</v>
      </c>
    </row>
    <row r="117" spans="1:233" x14ac:dyDescent="0.2">
      <c r="A117" s="36"/>
      <c r="B117" s="36"/>
      <c r="C117" s="36">
        <v>381</v>
      </c>
      <c r="D117" s="36"/>
      <c r="E117" s="34">
        <v>11</v>
      </c>
      <c r="F117" s="62"/>
      <c r="G117" s="62" t="s">
        <v>124</v>
      </c>
      <c r="H117" s="63">
        <f>SUM(H118)</f>
        <v>3000</v>
      </c>
      <c r="I117" s="63">
        <f t="shared" si="10"/>
        <v>-3000</v>
      </c>
      <c r="J117" s="63">
        <f t="shared" si="10"/>
        <v>0</v>
      </c>
    </row>
    <row r="118" spans="1:233" x14ac:dyDescent="0.2">
      <c r="A118" s="36"/>
      <c r="B118" s="36"/>
      <c r="C118" s="36"/>
      <c r="D118" s="36">
        <v>3811</v>
      </c>
      <c r="E118" s="36"/>
      <c r="F118" s="62"/>
      <c r="G118" s="62" t="s">
        <v>308</v>
      </c>
      <c r="H118" s="63">
        <f>SUM(H119)</f>
        <v>3000</v>
      </c>
      <c r="I118" s="63">
        <f t="shared" si="10"/>
        <v>-3000</v>
      </c>
      <c r="J118" s="63">
        <f t="shared" si="10"/>
        <v>0</v>
      </c>
    </row>
    <row r="119" spans="1:233" x14ac:dyDescent="0.2">
      <c r="A119" s="34"/>
      <c r="B119" s="34"/>
      <c r="C119" s="34"/>
      <c r="D119" s="34"/>
      <c r="E119" s="34"/>
      <c r="F119" s="51">
        <f>'1. IZMJENE I DOP.PLANA A. 2024.'!F301</f>
        <v>381173</v>
      </c>
      <c r="G119" s="51" t="str">
        <f>'1. IZMJENE I DOP.PLANA A. 2024.'!G301</f>
        <v>Tekuće donacije građanima i kućanstvima - participativni proračun za djecu i mlade</v>
      </c>
      <c r="H119" s="64">
        <f>'1. IZMJENE I DOP.PLANA A. 2024.'!H301</f>
        <v>3000</v>
      </c>
      <c r="I119" s="64">
        <f>'1. IZMJENE I DOP.PLANA A. 2024.'!I301</f>
        <v>-3000</v>
      </c>
      <c r="J119" s="64">
        <f>'1. IZMJENE I DOP.PLANA A. 2024.'!J301</f>
        <v>0</v>
      </c>
    </row>
    <row r="120" spans="1:233" x14ac:dyDescent="0.2">
      <c r="A120" s="59" t="s">
        <v>385</v>
      </c>
      <c r="B120" s="59"/>
      <c r="C120" s="59"/>
      <c r="D120" s="59"/>
      <c r="E120" s="59"/>
      <c r="F120" s="60"/>
      <c r="G120" s="60"/>
      <c r="H120" s="61">
        <f>H121</f>
        <v>68600</v>
      </c>
      <c r="I120" s="61">
        <f>I121</f>
        <v>68022</v>
      </c>
      <c r="J120" s="61">
        <f>J121</f>
        <v>136622</v>
      </c>
      <c r="HE120" s="77"/>
      <c r="HF120" s="77"/>
      <c r="HG120" s="77"/>
      <c r="HH120" s="77"/>
      <c r="HI120" s="77"/>
      <c r="HJ120" s="77"/>
      <c r="HK120" s="77"/>
      <c r="HL120" s="77"/>
      <c r="HM120" s="77"/>
      <c r="HN120" s="77"/>
      <c r="HO120" s="77"/>
      <c r="HP120" s="77"/>
      <c r="HQ120" s="77"/>
      <c r="HR120" s="77"/>
      <c r="HS120" s="77"/>
      <c r="HT120" s="77"/>
      <c r="HU120" s="77"/>
      <c r="HV120" s="77"/>
      <c r="HW120" s="77"/>
      <c r="HX120" s="77"/>
      <c r="HY120" s="77"/>
    </row>
    <row r="121" spans="1:233" ht="18" x14ac:dyDescent="0.2">
      <c r="A121" s="36">
        <v>4</v>
      </c>
      <c r="B121" s="36"/>
      <c r="C121" s="36"/>
      <c r="D121" s="36"/>
      <c r="E121" s="36"/>
      <c r="F121" s="62"/>
      <c r="G121" s="69" t="s">
        <v>386</v>
      </c>
      <c r="H121" s="63">
        <f>H122+H129</f>
        <v>68600</v>
      </c>
      <c r="I121" s="63">
        <f>I122+I129</f>
        <v>68022</v>
      </c>
      <c r="J121" s="63">
        <f>J122+J129</f>
        <v>136622</v>
      </c>
    </row>
    <row r="122" spans="1:233" x14ac:dyDescent="0.2">
      <c r="A122" s="36"/>
      <c r="B122" s="36">
        <v>41</v>
      </c>
      <c r="C122" s="36"/>
      <c r="D122" s="36"/>
      <c r="E122" s="36"/>
      <c r="F122" s="62"/>
      <c r="G122" s="69" t="s">
        <v>324</v>
      </c>
      <c r="H122" s="63">
        <f>H123+H126</f>
        <v>20500</v>
      </c>
      <c r="I122" s="63">
        <f>I123+I126</f>
        <v>-12300</v>
      </c>
      <c r="J122" s="63">
        <f>J123+J126</f>
        <v>8200</v>
      </c>
    </row>
    <row r="123" spans="1:233" x14ac:dyDescent="0.2">
      <c r="A123" s="36"/>
      <c r="B123" s="36"/>
      <c r="C123" s="36">
        <v>411</v>
      </c>
      <c r="D123" s="36"/>
      <c r="E123" s="34">
        <v>11</v>
      </c>
      <c r="F123" s="62"/>
      <c r="G123" s="69" t="s">
        <v>325</v>
      </c>
      <c r="H123" s="63">
        <f t="shared" ref="H123:J124" si="11">H124</f>
        <v>6500</v>
      </c>
      <c r="I123" s="63">
        <f t="shared" si="11"/>
        <v>-6500</v>
      </c>
      <c r="J123" s="63">
        <f t="shared" si="11"/>
        <v>0</v>
      </c>
    </row>
    <row r="124" spans="1:233" x14ac:dyDescent="0.2">
      <c r="A124" s="36"/>
      <c r="B124" s="36"/>
      <c r="C124" s="36"/>
      <c r="D124" s="36">
        <v>4111</v>
      </c>
      <c r="E124" s="36"/>
      <c r="F124" s="62"/>
      <c r="G124" s="69" t="s">
        <v>129</v>
      </c>
      <c r="H124" s="63">
        <f t="shared" si="11"/>
        <v>6500</v>
      </c>
      <c r="I124" s="63">
        <f t="shared" si="11"/>
        <v>-6500</v>
      </c>
      <c r="J124" s="63">
        <f t="shared" si="11"/>
        <v>0</v>
      </c>
    </row>
    <row r="125" spans="1:233" x14ac:dyDescent="0.2">
      <c r="A125" s="36"/>
      <c r="B125" s="36"/>
      <c r="C125" s="36"/>
      <c r="D125" s="36"/>
      <c r="E125" s="70"/>
      <c r="F125" s="51">
        <f>'1. IZMJENE I DOP.PLANA A. 2024.'!F313</f>
        <v>41110</v>
      </c>
      <c r="G125" s="51" t="str">
        <f>'1. IZMJENE I DOP.PLANA A. 2024.'!G313</f>
        <v>Zemljište za vodospreme visoke zone i parkiralište</v>
      </c>
      <c r="H125" s="64">
        <f>'1. IZMJENE I DOP.PLANA A. 2024.'!H313</f>
        <v>6500</v>
      </c>
      <c r="I125" s="64">
        <f>'1. IZMJENE I DOP.PLANA A. 2024.'!I313</f>
        <v>-6500</v>
      </c>
      <c r="J125" s="64">
        <f>'1. IZMJENE I DOP.PLANA A. 2024.'!J313</f>
        <v>0</v>
      </c>
      <c r="L125" s="73"/>
      <c r="Q125" s="74"/>
    </row>
    <row r="126" spans="1:233" x14ac:dyDescent="0.2">
      <c r="A126" s="36"/>
      <c r="B126" s="36"/>
      <c r="C126" s="36">
        <v>412</v>
      </c>
      <c r="D126" s="36"/>
      <c r="E126" s="34">
        <v>11</v>
      </c>
      <c r="F126" s="62"/>
      <c r="G126" s="69" t="s">
        <v>326</v>
      </c>
      <c r="H126" s="63">
        <f>H127</f>
        <v>14000</v>
      </c>
      <c r="I126" s="63">
        <f>I127</f>
        <v>-5800</v>
      </c>
      <c r="J126" s="63">
        <f>J127</f>
        <v>8200</v>
      </c>
    </row>
    <row r="127" spans="1:233" x14ac:dyDescent="0.2">
      <c r="A127" s="36"/>
      <c r="B127" s="36"/>
      <c r="C127" s="36"/>
      <c r="D127" s="36">
        <v>4126</v>
      </c>
      <c r="E127" s="36"/>
      <c r="F127" s="62"/>
      <c r="G127" s="69" t="s">
        <v>332</v>
      </c>
      <c r="H127" s="63">
        <f>SUM(H128:H128)</f>
        <v>14000</v>
      </c>
      <c r="I127" s="63">
        <f>SUM(I128:I128)</f>
        <v>-5800</v>
      </c>
      <c r="J127" s="63">
        <f>SUM(J128:J128)</f>
        <v>8200</v>
      </c>
    </row>
    <row r="128" spans="1:233" x14ac:dyDescent="0.2">
      <c r="A128" s="36"/>
      <c r="B128" s="36"/>
      <c r="C128" s="36"/>
      <c r="D128" s="36"/>
      <c r="E128" s="36"/>
      <c r="F128" s="51">
        <f>'1. IZMJENE I DOP.PLANA A. 2024.'!F322</f>
        <v>412611</v>
      </c>
      <c r="G128" s="51" t="str">
        <f>'1. IZMJENE I DOP.PLANA A. 2024.'!G322</f>
        <v>Katastar nerazvrstanih cesta</v>
      </c>
      <c r="H128" s="64">
        <f>'1. IZMJENE I DOP.PLANA A. 2024.'!H322</f>
        <v>14000</v>
      </c>
      <c r="I128" s="64">
        <f>'1. IZMJENE I DOP.PLANA A. 2024.'!I322</f>
        <v>-5800</v>
      </c>
      <c r="J128" s="64">
        <f>'1. IZMJENE I DOP.PLANA A. 2024.'!J322</f>
        <v>8200</v>
      </c>
      <c r="L128" s="43" t="s">
        <v>382</v>
      </c>
    </row>
    <row r="129" spans="1:233" x14ac:dyDescent="0.2">
      <c r="A129" s="36"/>
      <c r="B129" s="36">
        <v>42</v>
      </c>
      <c r="C129" s="36"/>
      <c r="D129" s="36"/>
      <c r="E129" s="36"/>
      <c r="F129" s="62"/>
      <c r="G129" s="69" t="s">
        <v>335</v>
      </c>
      <c r="H129" s="63">
        <f>H130+H133+H140</f>
        <v>48100</v>
      </c>
      <c r="I129" s="63">
        <f>I130+I133+I140</f>
        <v>80322</v>
      </c>
      <c r="J129" s="63">
        <f>J130+J133+J140</f>
        <v>128422</v>
      </c>
    </row>
    <row r="130" spans="1:233" x14ac:dyDescent="0.2">
      <c r="A130" s="36"/>
      <c r="B130" s="36"/>
      <c r="C130" s="36">
        <v>421</v>
      </c>
      <c r="D130" s="36"/>
      <c r="E130" s="34">
        <v>11</v>
      </c>
      <c r="F130" s="62"/>
      <c r="G130" s="69" t="s">
        <v>336</v>
      </c>
      <c r="H130" s="63">
        <f t="shared" ref="H130:J131" si="12">H131</f>
        <v>42000</v>
      </c>
      <c r="I130" s="63">
        <f t="shared" si="12"/>
        <v>85000</v>
      </c>
      <c r="J130" s="63">
        <f t="shared" si="12"/>
        <v>127000</v>
      </c>
    </row>
    <row r="131" spans="1:233" x14ac:dyDescent="0.2">
      <c r="A131" s="36"/>
      <c r="B131" s="36"/>
      <c r="C131" s="36"/>
      <c r="D131" s="36">
        <v>4214</v>
      </c>
      <c r="E131" s="36"/>
      <c r="F131" s="62"/>
      <c r="G131" s="69" t="s">
        <v>341</v>
      </c>
      <c r="H131" s="63">
        <f t="shared" si="12"/>
        <v>42000</v>
      </c>
      <c r="I131" s="63">
        <f t="shared" si="12"/>
        <v>85000</v>
      </c>
      <c r="J131" s="63">
        <f t="shared" si="12"/>
        <v>127000</v>
      </c>
    </row>
    <row r="132" spans="1:233" x14ac:dyDescent="0.2">
      <c r="A132" s="36"/>
      <c r="B132" s="36"/>
      <c r="C132" s="36"/>
      <c r="D132" s="36"/>
      <c r="E132" s="36"/>
      <c r="F132" s="51">
        <f>'1. IZMJENE I DOP.PLANA A. 2024.'!F333</f>
        <v>421412</v>
      </c>
      <c r="G132" s="51" t="str">
        <f>'1. IZMJENE I DOP.PLANA A. 2024.'!G333</f>
        <v>Ostali građevinski objekti - projektna dokumentacija</v>
      </c>
      <c r="H132" s="64">
        <f>'1. IZMJENE I DOP.PLANA A. 2024.'!H333</f>
        <v>42000</v>
      </c>
      <c r="I132" s="64">
        <f>'1. IZMJENE I DOP.PLANA A. 2024.'!I333</f>
        <v>85000</v>
      </c>
      <c r="J132" s="64">
        <f>'1. IZMJENE I DOP.PLANA A. 2024.'!J333</f>
        <v>127000</v>
      </c>
      <c r="L132" s="43" t="s">
        <v>387</v>
      </c>
    </row>
    <row r="133" spans="1:233" x14ac:dyDescent="0.2">
      <c r="A133" s="36"/>
      <c r="B133" s="36"/>
      <c r="C133" s="36">
        <v>422</v>
      </c>
      <c r="D133" s="36"/>
      <c r="E133" s="34">
        <v>11</v>
      </c>
      <c r="F133" s="62"/>
      <c r="G133" s="62" t="s">
        <v>347</v>
      </c>
      <c r="H133" s="63">
        <f>H134+H137</f>
        <v>3000</v>
      </c>
      <c r="I133" s="63">
        <f>I134+I137</f>
        <v>-1578</v>
      </c>
      <c r="J133" s="63">
        <f>J134+J137</f>
        <v>1422</v>
      </c>
    </row>
    <row r="134" spans="1:233" x14ac:dyDescent="0.2">
      <c r="A134" s="36"/>
      <c r="B134" s="36"/>
      <c r="C134" s="36"/>
      <c r="D134" s="36">
        <v>4221</v>
      </c>
      <c r="E134" s="36"/>
      <c r="F134" s="62"/>
      <c r="G134" s="62" t="s">
        <v>348</v>
      </c>
      <c r="H134" s="63">
        <f>SUM(H135:H136)</f>
        <v>2000</v>
      </c>
      <c r="I134" s="63">
        <f>SUM(I135:I136)</f>
        <v>-2000</v>
      </c>
      <c r="J134" s="63">
        <f>SUM(J135:J136)</f>
        <v>0</v>
      </c>
    </row>
    <row r="135" spans="1:233" x14ac:dyDescent="0.2">
      <c r="A135" s="34"/>
      <c r="B135" s="34"/>
      <c r="C135" s="34"/>
      <c r="D135" s="34"/>
      <c r="E135" s="34"/>
      <c r="F135" s="51">
        <f>'1. IZMJENE I DOP.PLANA A. 2024.'!F338</f>
        <v>422110</v>
      </c>
      <c r="G135" s="51" t="str">
        <f>'1. IZMJENE I DOP.PLANA A. 2024.'!G338</f>
        <v>Računala i računalna oprema</v>
      </c>
      <c r="H135" s="64">
        <f>'1. IZMJENE I DOP.PLANA A. 2024.'!H338</f>
        <v>1500</v>
      </c>
      <c r="I135" s="64">
        <f>'1. IZMJENE I DOP.PLANA A. 2024.'!I338</f>
        <v>-1500</v>
      </c>
      <c r="J135" s="64">
        <f>'1. IZMJENE I DOP.PLANA A. 2024.'!J338</f>
        <v>0</v>
      </c>
    </row>
    <row r="136" spans="1:233" x14ac:dyDescent="0.2">
      <c r="A136" s="34"/>
      <c r="B136" s="34"/>
      <c r="C136" s="34"/>
      <c r="D136" s="34"/>
      <c r="E136" s="34"/>
      <c r="F136" s="51">
        <f>'1. IZMJENE I DOP.PLANA A. 2024.'!F339</f>
        <v>422190</v>
      </c>
      <c r="G136" s="51" t="str">
        <f>'1. IZMJENE I DOP.PLANA A. 2024.'!G339</f>
        <v>Ostala uredska oprema</v>
      </c>
      <c r="H136" s="64">
        <f>'1. IZMJENE I DOP.PLANA A. 2024.'!H339</f>
        <v>500</v>
      </c>
      <c r="I136" s="64">
        <f>'1. IZMJENE I DOP.PLANA A. 2024.'!I339</f>
        <v>-500</v>
      </c>
      <c r="J136" s="64">
        <f>'1. IZMJENE I DOP.PLANA A. 2024.'!J339</f>
        <v>0</v>
      </c>
    </row>
    <row r="137" spans="1:233" ht="18" x14ac:dyDescent="0.2">
      <c r="A137" s="36"/>
      <c r="B137" s="36"/>
      <c r="C137" s="36"/>
      <c r="D137" s="36">
        <v>4227</v>
      </c>
      <c r="E137" s="36"/>
      <c r="F137" s="62"/>
      <c r="G137" s="69" t="s">
        <v>388</v>
      </c>
      <c r="H137" s="63">
        <f>SUM(H138:H139)</f>
        <v>1000</v>
      </c>
      <c r="I137" s="63">
        <f t="shared" ref="I137:J137" si="13">SUM(I138:I139)</f>
        <v>422</v>
      </c>
      <c r="J137" s="63">
        <f t="shared" si="13"/>
        <v>1422</v>
      </c>
    </row>
    <row r="138" spans="1:233" x14ac:dyDescent="0.2">
      <c r="A138" s="34"/>
      <c r="B138" s="34"/>
      <c r="C138" s="34"/>
      <c r="D138" s="34"/>
      <c r="E138" s="34"/>
      <c r="F138" s="51">
        <f>'1. IZMJENE I DOP.PLANA A. 2024.'!F341</f>
        <v>422710</v>
      </c>
      <c r="G138" s="51" t="str">
        <f>'1. IZMJENE I DOP.PLANA A. 2024.'!G341</f>
        <v>Uređaji</v>
      </c>
      <c r="H138" s="64">
        <f>'1. IZMJENE I DOP.PLANA A. 2024.'!H341</f>
        <v>500</v>
      </c>
      <c r="I138" s="64">
        <f>'1. IZMJENE I DOP.PLANA A. 2024.'!I341</f>
        <v>922</v>
      </c>
      <c r="J138" s="64">
        <f>'1. IZMJENE I DOP.PLANA A. 2024.'!J341</f>
        <v>1422</v>
      </c>
    </row>
    <row r="139" spans="1:233" x14ac:dyDescent="0.2">
      <c r="A139" s="34"/>
      <c r="B139" s="34"/>
      <c r="C139" s="34"/>
      <c r="D139" s="34"/>
      <c r="E139" s="34"/>
      <c r="F139" s="51">
        <f>'1. IZMJENE I DOP.PLANA A. 2024.'!F342</f>
        <v>422730</v>
      </c>
      <c r="G139" s="51" t="str">
        <f>'1. IZMJENE I DOP.PLANA A. 2024.'!G342</f>
        <v>Oprema</v>
      </c>
      <c r="H139" s="64">
        <f>'1. IZMJENE I DOP.PLANA A. 2024.'!H342</f>
        <v>500</v>
      </c>
      <c r="I139" s="64">
        <f>'1. IZMJENE I DOP.PLANA A. 2024.'!I342</f>
        <v>-500</v>
      </c>
      <c r="J139" s="64">
        <f>'1. IZMJENE I DOP.PLANA A. 2024.'!J342</f>
        <v>0</v>
      </c>
    </row>
    <row r="140" spans="1:233" x14ac:dyDescent="0.2">
      <c r="A140" s="36"/>
      <c r="B140" s="36"/>
      <c r="C140" s="36">
        <v>426</v>
      </c>
      <c r="D140" s="36"/>
      <c r="E140" s="34">
        <v>11</v>
      </c>
      <c r="F140" s="62"/>
      <c r="G140" s="62" t="s">
        <v>354</v>
      </c>
      <c r="H140" s="63">
        <f t="shared" ref="H140:J141" si="14">H141</f>
        <v>3100</v>
      </c>
      <c r="I140" s="63">
        <f t="shared" si="14"/>
        <v>-3100</v>
      </c>
      <c r="J140" s="63">
        <f t="shared" si="14"/>
        <v>0</v>
      </c>
    </row>
    <row r="141" spans="1:233" x14ac:dyDescent="0.2">
      <c r="A141" s="36"/>
      <c r="B141" s="36"/>
      <c r="C141" s="36"/>
      <c r="D141" s="36">
        <v>4262</v>
      </c>
      <c r="E141" s="36"/>
      <c r="F141" s="62"/>
      <c r="G141" s="62" t="s">
        <v>355</v>
      </c>
      <c r="H141" s="63">
        <f t="shared" si="14"/>
        <v>3100</v>
      </c>
      <c r="I141" s="63">
        <f t="shared" si="14"/>
        <v>-3100</v>
      </c>
      <c r="J141" s="63">
        <f t="shared" si="14"/>
        <v>0</v>
      </c>
    </row>
    <row r="142" spans="1:233" x14ac:dyDescent="0.2">
      <c r="A142" s="34"/>
      <c r="B142" s="34"/>
      <c r="C142" s="34"/>
      <c r="D142" s="34"/>
      <c r="E142" s="34"/>
      <c r="F142" s="51">
        <f>'1. IZMJENE I DOP.PLANA A. 2024.'!F345</f>
        <v>426210</v>
      </c>
      <c r="G142" s="51" t="str">
        <f>'1. IZMJENE I DOP.PLANA A. 2024.'!G345</f>
        <v>Ulaganja u računalne programe</v>
      </c>
      <c r="H142" s="64">
        <f>'1. IZMJENE I DOP.PLANA A. 2024.'!H345</f>
        <v>3100</v>
      </c>
      <c r="I142" s="64">
        <f>'1. IZMJENE I DOP.PLANA A. 2024.'!I345</f>
        <v>-3100</v>
      </c>
      <c r="J142" s="64">
        <f>'1. IZMJENE I DOP.PLANA A. 2024.'!J345</f>
        <v>0</v>
      </c>
    </row>
    <row r="143" spans="1:233" x14ac:dyDescent="0.2">
      <c r="A143" s="59" t="s">
        <v>389</v>
      </c>
      <c r="B143" s="59"/>
      <c r="C143" s="59"/>
      <c r="D143" s="59"/>
      <c r="E143" s="59"/>
      <c r="F143" s="60"/>
      <c r="G143" s="60"/>
      <c r="H143" s="61">
        <f t="shared" ref="H143:J146" si="15">H144</f>
        <v>3600</v>
      </c>
      <c r="I143" s="61">
        <f t="shared" si="15"/>
        <v>20</v>
      </c>
      <c r="J143" s="61">
        <f t="shared" si="15"/>
        <v>3620</v>
      </c>
      <c r="HE143" s="77"/>
      <c r="HF143" s="77"/>
      <c r="HG143" s="77"/>
      <c r="HH143" s="77"/>
      <c r="HI143" s="77"/>
      <c r="HJ143" s="77"/>
      <c r="HK143" s="77"/>
      <c r="HL143" s="77"/>
      <c r="HM143" s="77"/>
      <c r="HN143" s="77"/>
      <c r="HO143" s="77"/>
      <c r="HP143" s="77"/>
      <c r="HQ143" s="77"/>
      <c r="HR143" s="77"/>
      <c r="HS143" s="77"/>
      <c r="HT143" s="77"/>
      <c r="HU143" s="77"/>
      <c r="HV143" s="77"/>
      <c r="HW143" s="77"/>
      <c r="HX143" s="77"/>
      <c r="HY143" s="77"/>
    </row>
    <row r="144" spans="1:233" x14ac:dyDescent="0.2">
      <c r="A144" s="36">
        <v>3</v>
      </c>
      <c r="B144" s="36"/>
      <c r="C144" s="36"/>
      <c r="D144" s="36"/>
      <c r="E144" s="36"/>
      <c r="F144" s="62"/>
      <c r="G144" s="62" t="s">
        <v>136</v>
      </c>
      <c r="H144" s="63">
        <f t="shared" si="15"/>
        <v>3600</v>
      </c>
      <c r="I144" s="63">
        <f t="shared" si="15"/>
        <v>20</v>
      </c>
      <c r="J144" s="63">
        <f t="shared" si="15"/>
        <v>3620</v>
      </c>
    </row>
    <row r="145" spans="1:233" x14ac:dyDescent="0.2">
      <c r="A145" s="36"/>
      <c r="B145" s="36">
        <v>38</v>
      </c>
      <c r="C145" s="36"/>
      <c r="D145" s="36"/>
      <c r="E145" s="36"/>
      <c r="F145" s="62"/>
      <c r="G145" s="62" t="s">
        <v>307</v>
      </c>
      <c r="H145" s="63">
        <f t="shared" si="15"/>
        <v>3600</v>
      </c>
      <c r="I145" s="63">
        <f t="shared" si="15"/>
        <v>20</v>
      </c>
      <c r="J145" s="63">
        <f t="shared" si="15"/>
        <v>3620</v>
      </c>
    </row>
    <row r="146" spans="1:233" x14ac:dyDescent="0.2">
      <c r="A146" s="36"/>
      <c r="B146" s="36"/>
      <c r="C146" s="36">
        <v>381</v>
      </c>
      <c r="D146" s="36"/>
      <c r="E146" s="34">
        <v>11</v>
      </c>
      <c r="F146" s="62"/>
      <c r="G146" s="62" t="s">
        <v>124</v>
      </c>
      <c r="H146" s="63">
        <f t="shared" si="15"/>
        <v>3600</v>
      </c>
      <c r="I146" s="63">
        <f t="shared" si="15"/>
        <v>20</v>
      </c>
      <c r="J146" s="63">
        <f t="shared" si="15"/>
        <v>3620</v>
      </c>
    </row>
    <row r="147" spans="1:233" x14ac:dyDescent="0.2">
      <c r="A147" s="36"/>
      <c r="B147" s="36"/>
      <c r="C147" s="36"/>
      <c r="D147" s="36">
        <v>3811</v>
      </c>
      <c r="E147" s="36"/>
      <c r="F147" s="62"/>
      <c r="G147" s="62" t="s">
        <v>308</v>
      </c>
      <c r="H147" s="63">
        <f>H148</f>
        <v>3600</v>
      </c>
      <c r="I147" s="63">
        <f>J147-H147</f>
        <v>20</v>
      </c>
      <c r="J147" s="63">
        <f>J148</f>
        <v>3620</v>
      </c>
    </row>
    <row r="148" spans="1:233" x14ac:dyDescent="0.2">
      <c r="A148" s="36"/>
      <c r="B148" s="36"/>
      <c r="C148" s="36"/>
      <c r="D148" s="36"/>
      <c r="E148" s="70"/>
      <c r="F148" s="51">
        <f>'1. IZMJENE I DOP.PLANA A. 2024.'!F299</f>
        <v>38114</v>
      </c>
      <c r="G148" s="51" t="str">
        <f>'1. IZMJENE I DOP.PLANA A. 2024.'!G299</f>
        <v>Tekuće donacije političkim strankama</v>
      </c>
      <c r="H148" s="64">
        <f>'1. IZMJENE I DOP.PLANA A. 2024.'!H299</f>
        <v>3600</v>
      </c>
      <c r="I148" s="64">
        <f>'1. IZMJENE I DOP.PLANA A. 2024.'!I299</f>
        <v>20</v>
      </c>
      <c r="J148" s="64">
        <f>'1. IZMJENE I DOP.PLANA A. 2024.'!J299</f>
        <v>3620</v>
      </c>
      <c r="L148" s="73"/>
      <c r="Q148" s="81"/>
    </row>
    <row r="149" spans="1:233" x14ac:dyDescent="0.2">
      <c r="A149" s="59" t="s">
        <v>390</v>
      </c>
      <c r="B149" s="59"/>
      <c r="C149" s="59"/>
      <c r="D149" s="59"/>
      <c r="E149" s="59"/>
      <c r="F149" s="60"/>
      <c r="G149" s="60"/>
      <c r="H149" s="61">
        <f t="shared" ref="H149:J150" si="16">H150</f>
        <v>15400</v>
      </c>
      <c r="I149" s="61">
        <f t="shared" si="16"/>
        <v>-12750</v>
      </c>
      <c r="J149" s="61">
        <f t="shared" si="16"/>
        <v>2650</v>
      </c>
      <c r="HE149" s="77"/>
      <c r="HF149" s="77"/>
      <c r="HG149" s="77"/>
      <c r="HH149" s="77"/>
      <c r="HI149" s="77"/>
      <c r="HJ149" s="77"/>
      <c r="HK149" s="77"/>
      <c r="HL149" s="77"/>
      <c r="HM149" s="77"/>
      <c r="HN149" s="77"/>
      <c r="HO149" s="77"/>
      <c r="HP149" s="77"/>
      <c r="HQ149" s="77"/>
      <c r="HR149" s="77"/>
      <c r="HS149" s="77"/>
      <c r="HT149" s="77"/>
      <c r="HU149" s="77"/>
      <c r="HV149" s="77"/>
      <c r="HW149" s="77"/>
      <c r="HX149" s="77"/>
      <c r="HY149" s="77"/>
    </row>
    <row r="150" spans="1:233" x14ac:dyDescent="0.2">
      <c r="A150" s="36">
        <v>3</v>
      </c>
      <c r="B150" s="36"/>
      <c r="C150" s="36"/>
      <c r="D150" s="36"/>
      <c r="E150" s="36"/>
      <c r="F150" s="62"/>
      <c r="G150" s="62" t="s">
        <v>136</v>
      </c>
      <c r="H150" s="63">
        <f t="shared" si="16"/>
        <v>15400</v>
      </c>
      <c r="I150" s="63">
        <f t="shared" si="16"/>
        <v>-12750</v>
      </c>
      <c r="J150" s="63">
        <f t="shared" si="16"/>
        <v>2650</v>
      </c>
    </row>
    <row r="151" spans="1:233" x14ac:dyDescent="0.2">
      <c r="A151" s="36"/>
      <c r="B151" s="36">
        <v>34</v>
      </c>
      <c r="C151" s="36"/>
      <c r="D151" s="36"/>
      <c r="E151" s="36"/>
      <c r="F151" s="62"/>
      <c r="G151" s="62" t="s">
        <v>249</v>
      </c>
      <c r="H151" s="63">
        <f>H152+H155</f>
        <v>15400</v>
      </c>
      <c r="I151" s="63">
        <f>I152+I155</f>
        <v>-12750</v>
      </c>
      <c r="J151" s="63">
        <f>J152+J155</f>
        <v>2650</v>
      </c>
    </row>
    <row r="152" spans="1:233" x14ac:dyDescent="0.2">
      <c r="A152" s="36"/>
      <c r="B152" s="36"/>
      <c r="C152" s="36">
        <v>342</v>
      </c>
      <c r="D152" s="36"/>
      <c r="E152" s="34">
        <v>11</v>
      </c>
      <c r="F152" s="62"/>
      <c r="G152" s="69" t="s">
        <v>250</v>
      </c>
      <c r="H152" s="63">
        <f t="shared" ref="H152:J153" si="17">H153</f>
        <v>12000</v>
      </c>
      <c r="I152" s="63">
        <f t="shared" si="17"/>
        <v>-11750</v>
      </c>
      <c r="J152" s="63">
        <f t="shared" si="17"/>
        <v>250</v>
      </c>
    </row>
    <row r="153" spans="1:233" ht="18" x14ac:dyDescent="0.2">
      <c r="A153" s="36"/>
      <c r="B153" s="36"/>
      <c r="C153" s="36"/>
      <c r="D153" s="36">
        <v>3423</v>
      </c>
      <c r="E153" s="36"/>
      <c r="F153" s="62"/>
      <c r="G153" s="69" t="s">
        <v>391</v>
      </c>
      <c r="H153" s="63">
        <f t="shared" si="17"/>
        <v>12000</v>
      </c>
      <c r="I153" s="63">
        <f t="shared" si="17"/>
        <v>-11750</v>
      </c>
      <c r="J153" s="63">
        <f t="shared" si="17"/>
        <v>250</v>
      </c>
    </row>
    <row r="154" spans="1:233" x14ac:dyDescent="0.2">
      <c r="A154" s="36"/>
      <c r="B154" s="36"/>
      <c r="C154" s="36"/>
      <c r="D154" s="36"/>
      <c r="E154" s="70"/>
      <c r="F154" s="51">
        <f>'1. IZMJENE I DOP.PLANA A. 2024.'!F239</f>
        <v>342330</v>
      </c>
      <c r="G154" s="51" t="str">
        <f>'1. IZMJENE I DOP.PLANA A. 2024.'!G239</f>
        <v>Kamate za primljene zajmove od tuzemnih banaka i ostalih fin. Institucija izvan javnog sektora</v>
      </c>
      <c r="H154" s="64">
        <f>'1. IZMJENE I DOP.PLANA A. 2024.'!H239</f>
        <v>12000</v>
      </c>
      <c r="I154" s="64">
        <f>'1. IZMJENE I DOP.PLANA A. 2024.'!I239</f>
        <v>-11750</v>
      </c>
      <c r="J154" s="64">
        <f>'1. IZMJENE I DOP.PLANA A. 2024.'!J239</f>
        <v>250</v>
      </c>
      <c r="L154" s="73"/>
      <c r="Q154" s="74"/>
    </row>
    <row r="155" spans="1:233" x14ac:dyDescent="0.2">
      <c r="A155" s="36"/>
      <c r="B155" s="36"/>
      <c r="C155" s="36">
        <v>343</v>
      </c>
      <c r="D155" s="36"/>
      <c r="E155" s="34">
        <v>11</v>
      </c>
      <c r="F155" s="62"/>
      <c r="G155" s="62" t="s">
        <v>253</v>
      </c>
      <c r="H155" s="63">
        <f>H156+H160+H158</f>
        <v>3400</v>
      </c>
      <c r="I155" s="63">
        <f>I156+I160+I158</f>
        <v>-1000</v>
      </c>
      <c r="J155" s="63">
        <f>J156+J160+J158</f>
        <v>2400</v>
      </c>
    </row>
    <row r="156" spans="1:233" x14ac:dyDescent="0.2">
      <c r="A156" s="36"/>
      <c r="B156" s="36"/>
      <c r="C156" s="36"/>
      <c r="D156" s="36">
        <v>3431</v>
      </c>
      <c r="E156" s="36"/>
      <c r="F156" s="62"/>
      <c r="G156" s="62" t="s">
        <v>392</v>
      </c>
      <c r="H156" s="63">
        <f>H157</f>
        <v>1600</v>
      </c>
      <c r="I156" s="63">
        <f>I157</f>
        <v>200</v>
      </c>
      <c r="J156" s="63">
        <f>J157</f>
        <v>1800</v>
      </c>
    </row>
    <row r="157" spans="1:233" x14ac:dyDescent="0.2">
      <c r="A157" s="34"/>
      <c r="B157" s="34"/>
      <c r="C157" s="34"/>
      <c r="D157" s="34"/>
      <c r="E157" s="34"/>
      <c r="F157" s="51">
        <f>'1. IZMJENE I DOP.PLANA A. 2024.'!F242</f>
        <v>343110</v>
      </c>
      <c r="G157" s="51" t="str">
        <f>'1. IZMJENE I DOP.PLANA A. 2024.'!G242</f>
        <v>Usluge banaka</v>
      </c>
      <c r="H157" s="64">
        <f>'1. IZMJENE I DOP.PLANA A. 2024.'!H242</f>
        <v>1600</v>
      </c>
      <c r="I157" s="64">
        <f>'1. IZMJENE I DOP.PLANA A. 2024.'!I242</f>
        <v>200</v>
      </c>
      <c r="J157" s="64">
        <f>'1. IZMJENE I DOP.PLANA A. 2024.'!J242</f>
        <v>1800</v>
      </c>
    </row>
    <row r="158" spans="1:233" x14ac:dyDescent="0.2">
      <c r="A158" s="36"/>
      <c r="B158" s="36"/>
      <c r="C158" s="36"/>
      <c r="D158" s="36">
        <v>3433</v>
      </c>
      <c r="E158" s="36"/>
      <c r="F158" s="62"/>
      <c r="G158" s="62" t="s">
        <v>256</v>
      </c>
      <c r="H158" s="63">
        <f>H159</f>
        <v>700</v>
      </c>
      <c r="I158" s="63">
        <f>I159</f>
        <v>-600</v>
      </c>
      <c r="J158" s="63">
        <f>J159</f>
        <v>100</v>
      </c>
    </row>
    <row r="159" spans="1:233" x14ac:dyDescent="0.2">
      <c r="A159" s="34"/>
      <c r="B159" s="34"/>
      <c r="C159" s="34"/>
      <c r="D159" s="34"/>
      <c r="E159" s="34"/>
      <c r="F159" s="51">
        <f>'1. IZMJENE I DOP.PLANA A. 2024.'!F244</f>
        <v>343330</v>
      </c>
      <c r="G159" s="51" t="str">
        <f>'1. IZMJENE I DOP.PLANA A. 2024.'!G244</f>
        <v>Zatezne kamate iz posl.odnosa i dr.</v>
      </c>
      <c r="H159" s="64">
        <f>'1. IZMJENE I DOP.PLANA A. 2024.'!H244</f>
        <v>700</v>
      </c>
      <c r="I159" s="64">
        <f>'1. IZMJENE I DOP.PLANA A. 2024.'!I244</f>
        <v>-600</v>
      </c>
      <c r="J159" s="64">
        <f>'1. IZMJENE I DOP.PLANA A. 2024.'!J244</f>
        <v>100</v>
      </c>
    </row>
    <row r="160" spans="1:233" x14ac:dyDescent="0.2">
      <c r="A160" s="36"/>
      <c r="B160" s="36"/>
      <c r="C160" s="36"/>
      <c r="D160" s="36">
        <v>3434</v>
      </c>
      <c r="E160" s="36"/>
      <c r="F160" s="62"/>
      <c r="G160" s="62" t="s">
        <v>258</v>
      </c>
      <c r="H160" s="63">
        <f>SUM(H161:H161)</f>
        <v>1100</v>
      </c>
      <c r="I160" s="63">
        <f>SUM(I161:I161)</f>
        <v>-600</v>
      </c>
      <c r="J160" s="63">
        <f>SUM(J161:J161)</f>
        <v>500</v>
      </c>
    </row>
    <row r="161" spans="1:233" x14ac:dyDescent="0.2">
      <c r="A161" s="36"/>
      <c r="B161" s="36"/>
      <c r="C161" s="36"/>
      <c r="D161" s="36"/>
      <c r="E161" s="34"/>
      <c r="F161" s="51">
        <f>'1. IZMJENE I DOP.PLANA A. 2024.'!F246</f>
        <v>343490</v>
      </c>
      <c r="G161" s="51" t="str">
        <f>'1. IZMJENE I DOP.PLANA A. 2024.'!G246</f>
        <v>Ostali nespomenuti financijski rashodi</v>
      </c>
      <c r="H161" s="64">
        <f>'1. IZMJENE I DOP.PLANA A. 2024.'!H246</f>
        <v>1100</v>
      </c>
      <c r="I161" s="64">
        <f>'1. IZMJENE I DOP.PLANA A. 2024.'!I246</f>
        <v>-600</v>
      </c>
      <c r="J161" s="64">
        <f>'1. IZMJENE I DOP.PLANA A. 2024.'!J246</f>
        <v>500</v>
      </c>
    </row>
    <row r="162" spans="1:233" x14ac:dyDescent="0.2">
      <c r="A162" s="56" t="s">
        <v>393</v>
      </c>
      <c r="B162" s="56"/>
      <c r="C162" s="56"/>
      <c r="D162" s="56"/>
      <c r="E162" s="56"/>
      <c r="F162" s="57"/>
      <c r="G162" s="57"/>
      <c r="H162" s="58">
        <f t="shared" ref="H162:J163" si="18">H163</f>
        <v>29200</v>
      </c>
      <c r="I162" s="58">
        <f t="shared" si="18"/>
        <v>2600</v>
      </c>
      <c r="J162" s="58">
        <f t="shared" si="18"/>
        <v>31800</v>
      </c>
      <c r="HE162" s="83"/>
      <c r="HF162" s="83"/>
      <c r="HG162" s="83"/>
      <c r="HH162" s="83"/>
      <c r="HI162" s="83"/>
      <c r="HJ162" s="83"/>
      <c r="HK162" s="83"/>
      <c r="HL162" s="83"/>
      <c r="HM162" s="83"/>
      <c r="HN162" s="83"/>
      <c r="HO162" s="83"/>
      <c r="HP162" s="83"/>
      <c r="HQ162" s="83"/>
      <c r="HR162" s="83"/>
      <c r="HS162" s="83"/>
      <c r="HT162" s="83"/>
      <c r="HU162" s="83"/>
      <c r="HV162" s="83"/>
      <c r="HW162" s="83"/>
      <c r="HX162" s="83"/>
      <c r="HY162" s="83"/>
    </row>
    <row r="163" spans="1:233" x14ac:dyDescent="0.2">
      <c r="A163" s="59" t="s">
        <v>394</v>
      </c>
      <c r="B163" s="59"/>
      <c r="C163" s="59"/>
      <c r="D163" s="59"/>
      <c r="E163" s="59"/>
      <c r="F163" s="60"/>
      <c r="G163" s="60"/>
      <c r="H163" s="61">
        <f t="shared" si="18"/>
        <v>29200</v>
      </c>
      <c r="I163" s="61">
        <f t="shared" si="18"/>
        <v>2600</v>
      </c>
      <c r="J163" s="61">
        <f t="shared" si="18"/>
        <v>31800</v>
      </c>
      <c r="HE163" s="77"/>
      <c r="HF163" s="77"/>
      <c r="HG163" s="77"/>
      <c r="HH163" s="77"/>
      <c r="HI163" s="77"/>
      <c r="HJ163" s="77"/>
      <c r="HK163" s="77"/>
      <c r="HL163" s="77"/>
      <c r="HM163" s="77"/>
      <c r="HN163" s="77"/>
      <c r="HO163" s="77"/>
      <c r="HP163" s="77"/>
      <c r="HQ163" s="77"/>
      <c r="HR163" s="77"/>
      <c r="HS163" s="77"/>
      <c r="HT163" s="77"/>
      <c r="HU163" s="77"/>
      <c r="HV163" s="77"/>
      <c r="HW163" s="77"/>
      <c r="HX163" s="77"/>
      <c r="HY163" s="77"/>
    </row>
    <row r="164" spans="1:233" x14ac:dyDescent="0.2">
      <c r="A164" s="36">
        <v>3</v>
      </c>
      <c r="B164" s="36"/>
      <c r="C164" s="36"/>
      <c r="D164" s="36"/>
      <c r="E164" s="36"/>
      <c r="F164" s="62"/>
      <c r="G164" s="62" t="s">
        <v>136</v>
      </c>
      <c r="H164" s="63">
        <f>H172+H165</f>
        <v>29200</v>
      </c>
      <c r="I164" s="63">
        <f>I165+I172</f>
        <v>2600</v>
      </c>
      <c r="J164" s="63">
        <f>J172+J165</f>
        <v>31800</v>
      </c>
    </row>
    <row r="165" spans="1:233" ht="18" x14ac:dyDescent="0.2">
      <c r="A165" s="36"/>
      <c r="B165" s="36">
        <v>36</v>
      </c>
      <c r="C165" s="36"/>
      <c r="D165" s="36"/>
      <c r="E165" s="36"/>
      <c r="F165" s="62"/>
      <c r="G165" s="69" t="s">
        <v>395</v>
      </c>
      <c r="H165" s="63">
        <f t="shared" ref="H165:J166" si="19">H166</f>
        <v>2700</v>
      </c>
      <c r="I165" s="63">
        <f t="shared" si="19"/>
        <v>-400</v>
      </c>
      <c r="J165" s="63">
        <f t="shared" si="19"/>
        <v>2300</v>
      </c>
    </row>
    <row r="166" spans="1:233" x14ac:dyDescent="0.2">
      <c r="A166" s="36"/>
      <c r="B166" s="36"/>
      <c r="C166" s="36">
        <v>363</v>
      </c>
      <c r="D166" s="36"/>
      <c r="E166" s="34">
        <v>11</v>
      </c>
      <c r="F166" s="62"/>
      <c r="G166" s="62" t="s">
        <v>267</v>
      </c>
      <c r="H166" s="63">
        <f t="shared" si="19"/>
        <v>2700</v>
      </c>
      <c r="I166" s="63">
        <f t="shared" si="19"/>
        <v>-400</v>
      </c>
      <c r="J166" s="63">
        <f t="shared" si="19"/>
        <v>2300</v>
      </c>
    </row>
    <row r="167" spans="1:233" x14ac:dyDescent="0.2">
      <c r="A167" s="36"/>
      <c r="B167" s="36"/>
      <c r="C167" s="36"/>
      <c r="D167" s="36">
        <v>3631</v>
      </c>
      <c r="E167" s="36"/>
      <c r="F167" s="62"/>
      <c r="G167" s="62" t="s">
        <v>268</v>
      </c>
      <c r="H167" s="63">
        <f>SUM(H168:H171)</f>
        <v>2700</v>
      </c>
      <c r="I167" s="63">
        <f>I168+I169+I170+I171</f>
        <v>-400</v>
      </c>
      <c r="J167" s="63">
        <f>J168+J169+J170+J171</f>
        <v>2300</v>
      </c>
    </row>
    <row r="168" spans="1:233" x14ac:dyDescent="0.2">
      <c r="A168" s="36"/>
      <c r="B168" s="36"/>
      <c r="C168" s="36"/>
      <c r="D168" s="36"/>
      <c r="E168" s="80"/>
      <c r="F168" s="51">
        <f>'1. IZMJENE I DOP.PLANA A. 2024.'!F271</f>
        <v>363190</v>
      </c>
      <c r="G168" s="51" t="str">
        <f>'1. IZMJENE I DOP.PLANA A. 2024.'!G271</f>
        <v>HGSS</v>
      </c>
      <c r="H168" s="64">
        <f>'1. IZMJENE I DOP.PLANA A. 2024.'!H271</f>
        <v>200</v>
      </c>
      <c r="I168" s="64">
        <f>'1. IZMJENE I DOP.PLANA A. 2024.'!I271</f>
        <v>-50</v>
      </c>
      <c r="J168" s="64">
        <f>'1. IZMJENE I DOP.PLANA A. 2024.'!J271</f>
        <v>150</v>
      </c>
      <c r="L168" s="73"/>
      <c r="Q168" s="74"/>
    </row>
    <row r="169" spans="1:233" x14ac:dyDescent="0.2">
      <c r="A169" s="36"/>
      <c r="B169" s="36"/>
      <c r="C169" s="36"/>
      <c r="D169" s="36"/>
      <c r="E169" s="70"/>
      <c r="F169" s="51">
        <f>'1. IZMJENE I DOP.PLANA A. 2024.'!F272</f>
        <v>363191</v>
      </c>
      <c r="G169" s="51" t="str">
        <f>'1. IZMJENE I DOP.PLANA A. 2024.'!G272</f>
        <v>Vatrogasna zajednica KZŽ</v>
      </c>
      <c r="H169" s="64">
        <f>'1. IZMJENE I DOP.PLANA A. 2024.'!H272</f>
        <v>200</v>
      </c>
      <c r="I169" s="64">
        <f>'1. IZMJENE I DOP.PLANA A. 2024.'!I272</f>
        <v>-200</v>
      </c>
      <c r="J169" s="64">
        <f>'1. IZMJENE I DOP.PLANA A. 2024.'!J272</f>
        <v>0</v>
      </c>
      <c r="Q169" s="74"/>
    </row>
    <row r="170" spans="1:233" x14ac:dyDescent="0.2">
      <c r="A170" s="36"/>
      <c r="B170" s="36"/>
      <c r="C170" s="36"/>
      <c r="D170" s="36"/>
      <c r="E170" s="70"/>
      <c r="F170" s="51">
        <f>'1. IZMJENE I DOP.PLANA A. 2024.'!F273</f>
        <v>363192</v>
      </c>
      <c r="G170" s="51" t="str">
        <f>'1. IZMJENE I DOP.PLANA A. 2024.'!G273</f>
        <v>Javna vatrogasna postrojba</v>
      </c>
      <c r="H170" s="64">
        <f>'1. IZMJENE I DOP.PLANA A. 2024.'!H273</f>
        <v>2150</v>
      </c>
      <c r="I170" s="64">
        <f>'1. IZMJENE I DOP.PLANA A. 2024.'!I273</f>
        <v>0</v>
      </c>
      <c r="J170" s="64">
        <f>'1. IZMJENE I DOP.PLANA A. 2024.'!J273</f>
        <v>2150</v>
      </c>
      <c r="L170" s="73"/>
      <c r="Q170" s="74"/>
    </row>
    <row r="171" spans="1:233" x14ac:dyDescent="0.2">
      <c r="A171" s="36"/>
      <c r="B171" s="36"/>
      <c r="C171" s="36"/>
      <c r="D171" s="36"/>
      <c r="E171" s="70"/>
      <c r="F171" s="51">
        <f>'1. IZMJENE I DOP.PLANA A. 2024.'!F274</f>
        <v>363193</v>
      </c>
      <c r="G171" s="51" t="str">
        <f>'1. IZMJENE I DOP.PLANA A. 2024.'!G274</f>
        <v>Civilna zaštita</v>
      </c>
      <c r="H171" s="64">
        <f>'1. IZMJENE I DOP.PLANA A. 2024.'!H274</f>
        <v>150</v>
      </c>
      <c r="I171" s="64">
        <f>'1. IZMJENE I DOP.PLANA A. 2024.'!I274</f>
        <v>-150</v>
      </c>
      <c r="J171" s="64">
        <f>'1. IZMJENE I DOP.PLANA A. 2024.'!J274</f>
        <v>0</v>
      </c>
      <c r="L171" s="73"/>
      <c r="Q171" s="74"/>
    </row>
    <row r="172" spans="1:233" x14ac:dyDescent="0.2">
      <c r="A172" s="36"/>
      <c r="B172" s="36">
        <v>38</v>
      </c>
      <c r="C172" s="36"/>
      <c r="D172" s="36"/>
      <c r="E172" s="36"/>
      <c r="F172" s="62"/>
      <c r="G172" s="62" t="s">
        <v>307</v>
      </c>
      <c r="H172" s="63">
        <f t="shared" ref="H172:J173" si="20">H173</f>
        <v>26500</v>
      </c>
      <c r="I172" s="63">
        <f t="shared" si="20"/>
        <v>3000</v>
      </c>
      <c r="J172" s="63">
        <f t="shared" si="20"/>
        <v>29500</v>
      </c>
    </row>
    <row r="173" spans="1:233" x14ac:dyDescent="0.2">
      <c r="A173" s="36"/>
      <c r="B173" s="36"/>
      <c r="C173" s="36">
        <v>381</v>
      </c>
      <c r="D173" s="36"/>
      <c r="E173" s="34">
        <v>11</v>
      </c>
      <c r="F173" s="62"/>
      <c r="G173" s="62" t="s">
        <v>124</v>
      </c>
      <c r="H173" s="63">
        <f t="shared" si="20"/>
        <v>26500</v>
      </c>
      <c r="I173" s="63">
        <f t="shared" si="20"/>
        <v>3000</v>
      </c>
      <c r="J173" s="63">
        <f t="shared" si="20"/>
        <v>29500</v>
      </c>
    </row>
    <row r="174" spans="1:233" x14ac:dyDescent="0.2">
      <c r="A174" s="36"/>
      <c r="B174" s="36"/>
      <c r="C174" s="36"/>
      <c r="D174" s="36">
        <v>3811</v>
      </c>
      <c r="E174" s="36"/>
      <c r="F174" s="62"/>
      <c r="G174" s="62" t="s">
        <v>308</v>
      </c>
      <c r="H174" s="63">
        <f>SUM(H175:H175)</f>
        <v>26500</v>
      </c>
      <c r="I174" s="63">
        <f>SUM(I175:I175)</f>
        <v>3000</v>
      </c>
      <c r="J174" s="63">
        <f>SUM(J175:J175)</f>
        <v>29500</v>
      </c>
    </row>
    <row r="175" spans="1:233" x14ac:dyDescent="0.2">
      <c r="A175" s="34"/>
      <c r="B175" s="34"/>
      <c r="C175" s="34"/>
      <c r="D175" s="34"/>
      <c r="E175" s="34"/>
      <c r="F175" s="51">
        <f>'1. IZMJENE I DOP.PLANA A. 2024.'!F298</f>
        <v>3811420</v>
      </c>
      <c r="G175" s="51" t="str">
        <f>'1. IZMJENE I DOP.PLANA A. 2024.'!G298</f>
        <v>Tekuće donacije udrugama - DVD</v>
      </c>
      <c r="H175" s="64">
        <f>'1. IZMJENE I DOP.PLANA A. 2024.'!H298</f>
        <v>26500</v>
      </c>
      <c r="I175" s="64">
        <f>'1. IZMJENE I DOP.PLANA A. 2024.'!I298</f>
        <v>3000</v>
      </c>
      <c r="J175" s="64">
        <f>'1. IZMJENE I DOP.PLANA A. 2024.'!J298</f>
        <v>29500</v>
      </c>
    </row>
    <row r="176" spans="1:233" x14ac:dyDescent="0.2">
      <c r="A176" s="56" t="s">
        <v>396</v>
      </c>
      <c r="B176" s="56"/>
      <c r="C176" s="56"/>
      <c r="D176" s="56"/>
      <c r="E176" s="56"/>
      <c r="F176" s="57"/>
      <c r="G176" s="57"/>
      <c r="H176" s="58">
        <f>H177+H189+H196</f>
        <v>251600</v>
      </c>
      <c r="I176" s="58">
        <f>I177+I189+I196</f>
        <v>-167364</v>
      </c>
      <c r="J176" s="58">
        <f>J177+J189+J196</f>
        <v>84236</v>
      </c>
      <c r="HE176" s="83"/>
      <c r="HF176" s="83"/>
      <c r="HG176" s="83"/>
      <c r="HH176" s="83"/>
      <c r="HI176" s="83"/>
      <c r="HJ176" s="83"/>
      <c r="HK176" s="83"/>
      <c r="HL176" s="83"/>
      <c r="HM176" s="83"/>
      <c r="HN176" s="83"/>
      <c r="HO176" s="83"/>
      <c r="HP176" s="83"/>
      <c r="HQ176" s="83"/>
      <c r="HR176" s="83"/>
      <c r="HS176" s="83"/>
      <c r="HT176" s="83"/>
      <c r="HU176" s="83"/>
      <c r="HV176" s="83"/>
      <c r="HW176" s="83"/>
      <c r="HX176" s="83"/>
      <c r="HY176" s="83"/>
    </row>
    <row r="177" spans="1:233" x14ac:dyDescent="0.2">
      <c r="A177" s="59" t="s">
        <v>397</v>
      </c>
      <c r="B177" s="59"/>
      <c r="C177" s="59"/>
      <c r="D177" s="59"/>
      <c r="E177" s="59"/>
      <c r="F177" s="60"/>
      <c r="G177" s="60"/>
      <c r="H177" s="61">
        <f>H178</f>
        <v>204100</v>
      </c>
      <c r="I177" s="61">
        <f>I178</f>
        <v>-184700</v>
      </c>
      <c r="J177" s="61">
        <f>J178</f>
        <v>19400</v>
      </c>
      <c r="HE177" s="77"/>
      <c r="HF177" s="77"/>
      <c r="HG177" s="77"/>
      <c r="HH177" s="77"/>
      <c r="HI177" s="77"/>
      <c r="HJ177" s="77"/>
      <c r="HK177" s="77"/>
      <c r="HL177" s="77"/>
      <c r="HM177" s="77"/>
      <c r="HN177" s="77"/>
      <c r="HO177" s="77"/>
      <c r="HP177" s="77"/>
      <c r="HQ177" s="77"/>
      <c r="HR177" s="77"/>
      <c r="HS177" s="77"/>
      <c r="HT177" s="77"/>
      <c r="HU177" s="77"/>
      <c r="HV177" s="77"/>
      <c r="HW177" s="77"/>
      <c r="HX177" s="77"/>
      <c r="HY177" s="77"/>
    </row>
    <row r="178" spans="1:233" x14ac:dyDescent="0.2">
      <c r="A178" s="36">
        <v>3</v>
      </c>
      <c r="B178" s="36"/>
      <c r="C178" s="36"/>
      <c r="D178" s="36"/>
      <c r="E178" s="36"/>
      <c r="F178" s="62"/>
      <c r="G178" s="62" t="s">
        <v>136</v>
      </c>
      <c r="H178" s="63">
        <f>H179+H184</f>
        <v>204100</v>
      </c>
      <c r="I178" s="63">
        <f>I179+I184</f>
        <v>-184700</v>
      </c>
      <c r="J178" s="63">
        <f>J179+J184</f>
        <v>19400</v>
      </c>
    </row>
    <row r="179" spans="1:233" ht="18" x14ac:dyDescent="0.2">
      <c r="A179" s="36"/>
      <c r="B179" s="36">
        <v>36</v>
      </c>
      <c r="C179" s="36"/>
      <c r="D179" s="36"/>
      <c r="E179" s="36"/>
      <c r="F179" s="62"/>
      <c r="G179" s="69" t="s">
        <v>398</v>
      </c>
      <c r="H179" s="63">
        <f t="shared" ref="H179:J180" si="21">H180</f>
        <v>14100</v>
      </c>
      <c r="I179" s="63">
        <f t="shared" si="21"/>
        <v>-2800</v>
      </c>
      <c r="J179" s="63">
        <f t="shared" si="21"/>
        <v>11300</v>
      </c>
    </row>
    <row r="180" spans="1:233" x14ac:dyDescent="0.2">
      <c r="A180" s="36"/>
      <c r="B180" s="36"/>
      <c r="C180" s="36">
        <v>363</v>
      </c>
      <c r="D180" s="36"/>
      <c r="E180" s="34">
        <v>11</v>
      </c>
      <c r="F180" s="62"/>
      <c r="G180" s="62" t="s">
        <v>267</v>
      </c>
      <c r="H180" s="63">
        <f t="shared" si="21"/>
        <v>14100</v>
      </c>
      <c r="I180" s="63">
        <f t="shared" si="21"/>
        <v>-2800</v>
      </c>
      <c r="J180" s="63">
        <f t="shared" si="21"/>
        <v>11300</v>
      </c>
    </row>
    <row r="181" spans="1:233" x14ac:dyDescent="0.2">
      <c r="A181" s="36"/>
      <c r="B181" s="36"/>
      <c r="C181" s="36"/>
      <c r="D181" s="36">
        <v>3632</v>
      </c>
      <c r="E181" s="36"/>
      <c r="F181" s="62"/>
      <c r="G181" s="62" t="s">
        <v>290</v>
      </c>
      <c r="H181" s="63">
        <f>SUM(H182:H183)</f>
        <v>14100</v>
      </c>
      <c r="I181" s="63">
        <f>SUM(I182:I183)</f>
        <v>-2800</v>
      </c>
      <c r="J181" s="63">
        <f>SUM(J182:J183)</f>
        <v>11300</v>
      </c>
    </row>
    <row r="182" spans="1:233" x14ac:dyDescent="0.2">
      <c r="A182" s="36"/>
      <c r="B182" s="36"/>
      <c r="C182" s="36"/>
      <c r="D182" s="36"/>
      <c r="E182" s="34"/>
      <c r="F182" s="51">
        <f>'1. IZMJENE I DOP.PLANA A. 2024.'!F276</f>
        <v>363240</v>
      </c>
      <c r="G182" s="51" t="str">
        <f>'1. IZMJENE I DOP.PLANA A. 2024.'!G276</f>
        <v>Kapitalne pomoći županijskim proračunima-GORJAK</v>
      </c>
      <c r="H182" s="64">
        <f>'1. IZMJENE I DOP.PLANA A. 2024.'!H276</f>
        <v>13000</v>
      </c>
      <c r="I182" s="64">
        <f>'1. IZMJENE I DOP.PLANA A. 2024.'!I276</f>
        <v>-3000</v>
      </c>
      <c r="J182" s="64">
        <f>'1. IZMJENE I DOP.PLANA A. 2024.'!J276</f>
        <v>10000</v>
      </c>
    </row>
    <row r="183" spans="1:233" x14ac:dyDescent="0.2">
      <c r="A183" s="36"/>
      <c r="B183" s="36"/>
      <c r="C183" s="36"/>
      <c r="D183" s="36"/>
      <c r="E183" s="34"/>
      <c r="F183" s="51">
        <f>'1. IZMJENE I DOP.PLANA A. 2024.'!F277</f>
        <v>363280</v>
      </c>
      <c r="G183" s="51" t="str">
        <f>'1. IZMJENE I DOP.PLANA A. 2024.'!G277</f>
        <v>Kapitalne pomoći ostalim izvanproračunskim korisnicima državnog proračuna-FZZOEU</v>
      </c>
      <c r="H183" s="64">
        <f>'1. IZMJENE I DOP.PLANA A. 2024.'!H277</f>
        <v>1100</v>
      </c>
      <c r="I183" s="64">
        <f>'1. IZMJENE I DOP.PLANA A. 2024.'!I277</f>
        <v>200</v>
      </c>
      <c r="J183" s="64">
        <f>'1. IZMJENE I DOP.PLANA A. 2024.'!J277</f>
        <v>1300</v>
      </c>
      <c r="L183" s="78"/>
    </row>
    <row r="184" spans="1:233" x14ac:dyDescent="0.2">
      <c r="A184" s="36"/>
      <c r="B184" s="36">
        <v>38</v>
      </c>
      <c r="C184" s="36"/>
      <c r="D184" s="36"/>
      <c r="E184" s="36"/>
      <c r="F184" s="62"/>
      <c r="G184" s="62" t="s">
        <v>307</v>
      </c>
      <c r="H184" s="63">
        <f t="shared" ref="H184:J185" si="22">H185</f>
        <v>190000</v>
      </c>
      <c r="I184" s="63">
        <f t="shared" si="22"/>
        <v>-181900</v>
      </c>
      <c r="J184" s="63">
        <f t="shared" si="22"/>
        <v>8100</v>
      </c>
    </row>
    <row r="185" spans="1:233" x14ac:dyDescent="0.2">
      <c r="A185" s="34"/>
      <c r="B185" s="34"/>
      <c r="C185" s="36">
        <v>386</v>
      </c>
      <c r="D185" s="34"/>
      <c r="E185" s="34">
        <v>11</v>
      </c>
      <c r="F185" s="51"/>
      <c r="G185" s="69" t="s">
        <v>321</v>
      </c>
      <c r="H185" s="63">
        <f t="shared" si="22"/>
        <v>190000</v>
      </c>
      <c r="I185" s="63">
        <f t="shared" si="22"/>
        <v>-181900</v>
      </c>
      <c r="J185" s="63">
        <f t="shared" si="22"/>
        <v>8100</v>
      </c>
    </row>
    <row r="186" spans="1:233" x14ac:dyDescent="0.2">
      <c r="A186" s="34"/>
      <c r="B186" s="34"/>
      <c r="C186" s="34"/>
      <c r="D186" s="36">
        <v>3861</v>
      </c>
      <c r="E186" s="36"/>
      <c r="F186" s="51"/>
      <c r="G186" s="69" t="s">
        <v>321</v>
      </c>
      <c r="H186" s="63">
        <f>H187+H188</f>
        <v>190000</v>
      </c>
      <c r="I186" s="63">
        <f>I187+I188</f>
        <v>-181900</v>
      </c>
      <c r="J186" s="63">
        <f>J187+J188</f>
        <v>8100</v>
      </c>
    </row>
    <row r="187" spans="1:233" x14ac:dyDescent="0.2">
      <c r="A187" s="34"/>
      <c r="B187" s="34"/>
      <c r="C187" s="34"/>
      <c r="D187" s="34"/>
      <c r="E187" s="34"/>
      <c r="F187" s="51">
        <f>'1. IZMJENE I DOP.PLANA A. 2024.'!F307</f>
        <v>386120</v>
      </c>
      <c r="G187" s="51" t="str">
        <f>'1. IZMJENE I DOP.PLANA A. 2024.'!G307</f>
        <v>Kapitalna pomoć za vodoopskrbu-sek. Cjev.i visoka zona</v>
      </c>
      <c r="H187" s="64">
        <f>'1. IZMJENE I DOP.PLANA A. 2024.'!H307</f>
        <v>190000</v>
      </c>
      <c r="I187" s="64">
        <f>'1. IZMJENE I DOP.PLANA A. 2024.'!I307</f>
        <v>-181900</v>
      </c>
      <c r="J187" s="64">
        <f>'1. IZMJENE I DOP.PLANA A. 2024.'!J307</f>
        <v>8100</v>
      </c>
    </row>
    <row r="188" spans="1:233" x14ac:dyDescent="0.2">
      <c r="A188" s="34"/>
      <c r="B188" s="34"/>
      <c r="C188" s="34"/>
      <c r="D188" s="34"/>
      <c r="E188" s="70"/>
      <c r="F188" s="51">
        <f>'1. IZMJENE I DOP.PLANA A. 2024.'!F308</f>
        <v>386121</v>
      </c>
      <c r="G188" s="51" t="str">
        <f>'1. IZMJENE I DOP.PLANA A. 2024.'!G308</f>
        <v>HEP-rekonstrukcija niskonaponske mreže-kabel</v>
      </c>
      <c r="H188" s="64">
        <f>'1. IZMJENE I DOP.PLANA A. 2024.'!H308</f>
        <v>0</v>
      </c>
      <c r="I188" s="64">
        <f>'1. IZMJENE I DOP.PLANA A. 2024.'!I308</f>
        <v>0</v>
      </c>
      <c r="J188" s="64">
        <f>'1. IZMJENE I DOP.PLANA A. 2024.'!J308</f>
        <v>0</v>
      </c>
      <c r="L188" s="73"/>
      <c r="Q188" s="82"/>
    </row>
    <row r="189" spans="1:233" x14ac:dyDescent="0.2">
      <c r="A189" s="59" t="s">
        <v>399</v>
      </c>
      <c r="B189" s="59"/>
      <c r="C189" s="59"/>
      <c r="D189" s="59"/>
      <c r="E189" s="59"/>
      <c r="F189" s="60"/>
      <c r="G189" s="60"/>
      <c r="H189" s="61">
        <f t="shared" ref="H189:J192" si="23">H190</f>
        <v>41000</v>
      </c>
      <c r="I189" s="61">
        <f t="shared" si="23"/>
        <v>22536</v>
      </c>
      <c r="J189" s="61">
        <f t="shared" si="23"/>
        <v>63536</v>
      </c>
      <c r="HE189" s="77"/>
      <c r="HF189" s="77"/>
      <c r="HG189" s="77"/>
      <c r="HH189" s="77"/>
      <c r="HI189" s="77"/>
      <c r="HJ189" s="77"/>
      <c r="HK189" s="77"/>
      <c r="HL189" s="77"/>
      <c r="HM189" s="77"/>
      <c r="HN189" s="77"/>
      <c r="HO189" s="77"/>
      <c r="HP189" s="77"/>
      <c r="HQ189" s="77"/>
      <c r="HR189" s="77"/>
      <c r="HS189" s="77"/>
      <c r="HT189" s="77"/>
      <c r="HU189" s="77"/>
      <c r="HV189" s="77"/>
      <c r="HW189" s="77"/>
      <c r="HX189" s="77"/>
      <c r="HY189" s="77"/>
    </row>
    <row r="190" spans="1:233" ht="18" x14ac:dyDescent="0.2">
      <c r="A190" s="36">
        <v>5</v>
      </c>
      <c r="B190" s="36"/>
      <c r="C190" s="36"/>
      <c r="D190" s="36"/>
      <c r="E190" s="36"/>
      <c r="F190" s="62"/>
      <c r="G190" s="69" t="s">
        <v>400</v>
      </c>
      <c r="H190" s="63">
        <f t="shared" si="23"/>
        <v>41000</v>
      </c>
      <c r="I190" s="63">
        <f t="shared" si="23"/>
        <v>22536</v>
      </c>
      <c r="J190" s="63">
        <f t="shared" si="23"/>
        <v>63536</v>
      </c>
    </row>
    <row r="191" spans="1:233" ht="18" x14ac:dyDescent="0.2">
      <c r="A191" s="36"/>
      <c r="B191" s="36">
        <v>54</v>
      </c>
      <c r="C191" s="36"/>
      <c r="D191" s="36"/>
      <c r="E191" s="36"/>
      <c r="F191" s="62"/>
      <c r="G191" s="69" t="s">
        <v>401</v>
      </c>
      <c r="H191" s="63">
        <f t="shared" si="23"/>
        <v>41000</v>
      </c>
      <c r="I191" s="63">
        <f t="shared" si="23"/>
        <v>22536</v>
      </c>
      <c r="J191" s="63">
        <f t="shared" si="23"/>
        <v>63536</v>
      </c>
    </row>
    <row r="192" spans="1:233" ht="18" x14ac:dyDescent="0.2">
      <c r="A192" s="36"/>
      <c r="B192" s="36"/>
      <c r="C192" s="36">
        <f>'1. IZMJENE I DOP.PLANA B. 2024.'!C19</f>
        <v>547</v>
      </c>
      <c r="D192" s="36"/>
      <c r="E192" s="34">
        <v>11</v>
      </c>
      <c r="F192" s="62"/>
      <c r="G192" s="69" t="s">
        <v>402</v>
      </c>
      <c r="H192" s="63">
        <f t="shared" si="23"/>
        <v>41000</v>
      </c>
      <c r="I192" s="63">
        <f t="shared" si="23"/>
        <v>22536</v>
      </c>
      <c r="J192" s="63">
        <f t="shared" si="23"/>
        <v>63536</v>
      </c>
    </row>
    <row r="193" spans="1:233" ht="18" x14ac:dyDescent="0.2">
      <c r="A193" s="36"/>
      <c r="B193" s="36"/>
      <c r="C193" s="36"/>
      <c r="D193" s="36">
        <f>'1. IZMJENE I DOP.PLANA B. 2024.'!D20</f>
        <v>5471</v>
      </c>
      <c r="E193" s="36"/>
      <c r="F193" s="62"/>
      <c r="G193" s="69" t="s">
        <v>403</v>
      </c>
      <c r="H193" s="63">
        <f>H194+H195</f>
        <v>41000</v>
      </c>
      <c r="I193" s="63">
        <f>I194+I195</f>
        <v>22536</v>
      </c>
      <c r="J193" s="63">
        <f>J194+J195</f>
        <v>63536</v>
      </c>
    </row>
    <row r="194" spans="1:233" x14ac:dyDescent="0.2">
      <c r="A194" s="34"/>
      <c r="B194" s="34"/>
      <c r="C194" s="34"/>
      <c r="D194" s="34"/>
      <c r="E194" s="34"/>
      <c r="F194" s="51">
        <f>'1. IZMJENE I DOP.PLANA B. 2024.'!F21</f>
        <v>547110</v>
      </c>
      <c r="G194" s="51" t="str">
        <f>'1. IZMJENE I DOP.PLANA B. 2024.'!G21</f>
        <v>Otplata glavnice primljenih zajmova od državnog proračuna - kratkoročnih</v>
      </c>
      <c r="H194" s="64">
        <f>'1. IZMJENE I DOP.PLANA B. 2024.'!H21</f>
        <v>41000</v>
      </c>
      <c r="I194" s="64">
        <f>'1. IZMJENE I DOP.PLANA B. 2024.'!I21</f>
        <v>22536</v>
      </c>
      <c r="J194" s="64">
        <f>'1. IZMJENE I DOP.PLANA B. 2024.'!J21</f>
        <v>63536</v>
      </c>
      <c r="L194" s="73"/>
    </row>
    <row r="195" spans="1:233" x14ac:dyDescent="0.2">
      <c r="A195" s="34"/>
      <c r="B195" s="34"/>
      <c r="C195" s="34"/>
      <c r="D195" s="34"/>
      <c r="E195" s="34"/>
      <c r="F195" s="51">
        <f>'1. IZMJENE I DOP.PLANA B. 2024.'!F22</f>
        <v>547120</v>
      </c>
      <c r="G195" s="51" t="str">
        <f>'1. IZMJENE I DOP.PLANA B. 2024.'!G22</f>
        <v>Otplata glavnice primljenih zajmova od državnog proračuna - dugoročnih</v>
      </c>
      <c r="H195" s="64">
        <f>'1. IZMJENE I DOP.PLANA B. 2024.'!H22</f>
        <v>0</v>
      </c>
      <c r="I195" s="64">
        <f>'1. IZMJENE I DOP.PLANA B. 2024.'!I22</f>
        <v>0</v>
      </c>
      <c r="J195" s="64">
        <f>'1. IZMJENE I DOP.PLANA B. 2024.'!J22</f>
        <v>0</v>
      </c>
      <c r="L195" s="73"/>
    </row>
    <row r="196" spans="1:233" x14ac:dyDescent="0.2">
      <c r="A196" s="59" t="s">
        <v>404</v>
      </c>
      <c r="B196" s="59"/>
      <c r="C196" s="59"/>
      <c r="D196" s="59"/>
      <c r="E196" s="59"/>
      <c r="F196" s="60"/>
      <c r="G196" s="60"/>
      <c r="H196" s="61">
        <f>H197</f>
        <v>6500</v>
      </c>
      <c r="I196" s="61">
        <f>I197</f>
        <v>-5200</v>
      </c>
      <c r="J196" s="61">
        <f>J197</f>
        <v>1300</v>
      </c>
      <c r="HE196" s="77"/>
      <c r="HF196" s="77"/>
      <c r="HG196" s="77"/>
      <c r="HH196" s="77"/>
      <c r="HI196" s="77"/>
      <c r="HJ196" s="77"/>
      <c r="HK196" s="77"/>
      <c r="HL196" s="77"/>
      <c r="HM196" s="77"/>
      <c r="HN196" s="77"/>
      <c r="HO196" s="77"/>
      <c r="HP196" s="77"/>
      <c r="HQ196" s="77"/>
      <c r="HR196" s="77"/>
      <c r="HS196" s="77"/>
      <c r="HT196" s="77"/>
      <c r="HU196" s="77"/>
      <c r="HV196" s="77"/>
      <c r="HW196" s="77"/>
      <c r="HX196" s="77"/>
      <c r="HY196" s="77"/>
    </row>
    <row r="197" spans="1:233" x14ac:dyDescent="0.2">
      <c r="A197" s="36">
        <v>3</v>
      </c>
      <c r="B197" s="36"/>
      <c r="C197" s="36"/>
      <c r="D197" s="36"/>
      <c r="E197" s="36"/>
      <c r="F197" s="62"/>
      <c r="G197" s="62" t="s">
        <v>136</v>
      </c>
      <c r="H197" s="63">
        <f>H198</f>
        <v>6500</v>
      </c>
      <c r="I197" s="63">
        <f t="shared" ref="I197:J197" si="24">I198</f>
        <v>-5200</v>
      </c>
      <c r="J197" s="63">
        <f t="shared" si="24"/>
        <v>1300</v>
      </c>
    </row>
    <row r="198" spans="1:233" x14ac:dyDescent="0.2">
      <c r="A198" s="36"/>
      <c r="B198" s="36">
        <v>35</v>
      </c>
      <c r="C198" s="36"/>
      <c r="D198" s="36"/>
      <c r="E198" s="36"/>
      <c r="F198" s="62"/>
      <c r="G198" s="62" t="s">
        <v>259</v>
      </c>
      <c r="H198" s="63">
        <f t="shared" ref="H198:J199" si="25">H199</f>
        <v>6500</v>
      </c>
      <c r="I198" s="63">
        <f t="shared" si="25"/>
        <v>-5200</v>
      </c>
      <c r="J198" s="63">
        <f t="shared" si="25"/>
        <v>1300</v>
      </c>
    </row>
    <row r="199" spans="1:233" ht="18" x14ac:dyDescent="0.2">
      <c r="A199" s="36"/>
      <c r="B199" s="36"/>
      <c r="C199" s="36">
        <v>352</v>
      </c>
      <c r="D199" s="36"/>
      <c r="E199" s="34">
        <v>11</v>
      </c>
      <c r="F199" s="62"/>
      <c r="G199" s="69" t="s">
        <v>260</v>
      </c>
      <c r="H199" s="63">
        <f t="shared" si="25"/>
        <v>6500</v>
      </c>
      <c r="I199" s="63">
        <f t="shared" si="25"/>
        <v>-5200</v>
      </c>
      <c r="J199" s="63">
        <f t="shared" si="25"/>
        <v>1300</v>
      </c>
    </row>
    <row r="200" spans="1:233" ht="18" x14ac:dyDescent="0.2">
      <c r="A200" s="36"/>
      <c r="B200" s="36"/>
      <c r="C200" s="36"/>
      <c r="D200" s="36">
        <v>3523</v>
      </c>
      <c r="E200" s="36"/>
      <c r="F200" s="62"/>
      <c r="G200" s="69" t="s">
        <v>405</v>
      </c>
      <c r="H200" s="63">
        <f>SUM(H201:H204)</f>
        <v>6500</v>
      </c>
      <c r="I200" s="63">
        <f>SUM(I201:I204)</f>
        <v>-5200</v>
      </c>
      <c r="J200" s="63">
        <f>SUM(J201:J204)</f>
        <v>1300</v>
      </c>
    </row>
    <row r="201" spans="1:233" x14ac:dyDescent="0.2">
      <c r="A201" s="34"/>
      <c r="B201" s="34"/>
      <c r="C201" s="34"/>
      <c r="D201" s="34"/>
      <c r="E201" s="34"/>
      <c r="F201" s="51">
        <f>'1. IZMJENE I DOP.PLANA A. 2024.'!F250</f>
        <v>352311</v>
      </c>
      <c r="G201" s="51" t="str">
        <f>'1. IZMJENE I DOP.PLANA A. 2024.'!G250</f>
        <v>Subvencije u poljoprivredi za umjetno oplođivanje
krava i junica</v>
      </c>
      <c r="H201" s="64">
        <f>'1. IZMJENE I DOP.PLANA A. 2024.'!H250</f>
        <v>1500</v>
      </c>
      <c r="I201" s="64">
        <f>'1. IZMJENE I DOP.PLANA A. 2024.'!I250</f>
        <v>-200</v>
      </c>
      <c r="J201" s="64">
        <f>'1. IZMJENE I DOP.PLANA A. 2024.'!J250</f>
        <v>1300</v>
      </c>
    </row>
    <row r="202" spans="1:233" x14ac:dyDescent="0.2">
      <c r="A202" s="34"/>
      <c r="B202" s="34"/>
      <c r="C202" s="34"/>
      <c r="D202" s="34"/>
      <c r="E202" s="34"/>
      <c r="F202" s="51">
        <f>'1. IZMJENE I DOP.PLANA A. 2024.'!F251</f>
        <v>352312</v>
      </c>
      <c r="G202" s="51" t="str">
        <f>'1. IZMJENE I DOP.PLANA A. 2024.'!G251</f>
        <v>Subvencije veterinarskog punkta</v>
      </c>
      <c r="H202" s="64">
        <f>'1. IZMJENE I DOP.PLANA A. 2024.'!H251</f>
        <v>0</v>
      </c>
      <c r="I202" s="64">
        <f>'1. IZMJENE I DOP.PLANA A. 2024.'!I251</f>
        <v>0</v>
      </c>
      <c r="J202" s="64">
        <f>'1. IZMJENE I DOP.PLANA A. 2024.'!J251</f>
        <v>0</v>
      </c>
    </row>
    <row r="203" spans="1:233" x14ac:dyDescent="0.2">
      <c r="A203" s="34"/>
      <c r="B203" s="34"/>
      <c r="C203" s="34"/>
      <c r="D203" s="34"/>
      <c r="E203" s="34"/>
      <c r="F203" s="51">
        <f>'1. IZMJENE I DOP.PLANA A. 2024.'!F252</f>
        <v>352313</v>
      </c>
      <c r="G203" s="51" t="str">
        <f>'1. IZMJENE I DOP.PLANA A. 2024.'!G252</f>
        <v>Subvencije u poljoprivredi – kamate i potpore</v>
      </c>
      <c r="H203" s="64">
        <f>'1. IZMJENE I DOP.PLANA A. 2024.'!H252</f>
        <v>5000</v>
      </c>
      <c r="I203" s="64">
        <f>'1. IZMJENE I DOP.PLANA A. 2024.'!I252</f>
        <v>-5000</v>
      </c>
      <c r="J203" s="64">
        <f>'1. IZMJENE I DOP.PLANA A. 2024.'!J252</f>
        <v>0</v>
      </c>
    </row>
    <row r="204" spans="1:233" x14ac:dyDescent="0.2">
      <c r="A204" s="34"/>
      <c r="B204" s="34"/>
      <c r="C204" s="34"/>
      <c r="D204" s="34"/>
      <c r="E204" s="34"/>
      <c r="F204" s="51">
        <f>'1. IZMJENE I DOP.PLANA A. 2024.'!F253</f>
        <v>352314</v>
      </c>
      <c r="G204" s="51" t="str">
        <f>'1. IZMJENE I DOP.PLANA A. 2024.'!G253</f>
        <v>Izobrazba za uporabu pesticida</v>
      </c>
      <c r="H204" s="64">
        <f>'1. IZMJENE I DOP.PLANA A. 2024.'!H253</f>
        <v>0</v>
      </c>
      <c r="I204" s="64">
        <f>'1. IZMJENE I DOP.PLANA A. 2024.'!I253</f>
        <v>0</v>
      </c>
      <c r="J204" s="64">
        <f>'1. IZMJENE I DOP.PLANA A. 2024.'!J253</f>
        <v>0</v>
      </c>
      <c r="L204" s="73"/>
    </row>
    <row r="205" spans="1:233" x14ac:dyDescent="0.2">
      <c r="A205" s="56" t="s">
        <v>406</v>
      </c>
      <c r="B205" s="56"/>
      <c r="C205" s="56"/>
      <c r="D205" s="56"/>
      <c r="E205" s="56"/>
      <c r="F205" s="57"/>
      <c r="G205" s="57"/>
      <c r="H205" s="58">
        <f>H206+H216</f>
        <v>28750</v>
      </c>
      <c r="I205" s="58">
        <f>I206+I216</f>
        <v>7000</v>
      </c>
      <c r="J205" s="58">
        <f>J206+J216</f>
        <v>35750</v>
      </c>
      <c r="HE205" s="83"/>
      <c r="HF205" s="83"/>
      <c r="HG205" s="83"/>
      <c r="HH205" s="83"/>
      <c r="HI205" s="83"/>
      <c r="HJ205" s="83"/>
      <c r="HK205" s="83"/>
      <c r="HL205" s="83"/>
      <c r="HM205" s="83"/>
      <c r="HN205" s="83"/>
      <c r="HO205" s="83"/>
      <c r="HP205" s="83"/>
      <c r="HQ205" s="83"/>
      <c r="HR205" s="83"/>
      <c r="HS205" s="83"/>
      <c r="HT205" s="83"/>
      <c r="HU205" s="83"/>
      <c r="HV205" s="83"/>
      <c r="HW205" s="83"/>
      <c r="HX205" s="83"/>
      <c r="HY205" s="83"/>
    </row>
    <row r="206" spans="1:233" x14ac:dyDescent="0.2">
      <c r="A206" s="59" t="s">
        <v>407</v>
      </c>
      <c r="B206" s="59"/>
      <c r="C206" s="59"/>
      <c r="D206" s="59"/>
      <c r="E206" s="59"/>
      <c r="F206" s="60"/>
      <c r="G206" s="60"/>
      <c r="H206" s="61">
        <f t="shared" ref="H206:J208" si="26">H207</f>
        <v>15250</v>
      </c>
      <c r="I206" s="61">
        <f t="shared" si="26"/>
        <v>7600</v>
      </c>
      <c r="J206" s="61">
        <f t="shared" si="26"/>
        <v>22850</v>
      </c>
      <c r="HE206" s="77"/>
      <c r="HF206" s="77"/>
      <c r="HG206" s="77"/>
      <c r="HH206" s="77"/>
      <c r="HI206" s="77"/>
      <c r="HJ206" s="77"/>
      <c r="HK206" s="77"/>
      <c r="HL206" s="77"/>
      <c r="HM206" s="77"/>
      <c r="HN206" s="77"/>
      <c r="HO206" s="77"/>
      <c r="HP206" s="77"/>
      <c r="HQ206" s="77"/>
      <c r="HR206" s="77"/>
      <c r="HS206" s="77"/>
      <c r="HT206" s="77"/>
      <c r="HU206" s="77"/>
      <c r="HV206" s="77"/>
      <c r="HW206" s="77"/>
      <c r="HX206" s="77"/>
      <c r="HY206" s="77"/>
    </row>
    <row r="207" spans="1:233" x14ac:dyDescent="0.2">
      <c r="A207" s="36">
        <v>3</v>
      </c>
      <c r="B207" s="36"/>
      <c r="C207" s="36"/>
      <c r="D207" s="36"/>
      <c r="E207" s="36"/>
      <c r="F207" s="62"/>
      <c r="G207" s="62" t="s">
        <v>136</v>
      </c>
      <c r="H207" s="63">
        <f t="shared" si="26"/>
        <v>15250</v>
      </c>
      <c r="I207" s="63">
        <f t="shared" si="26"/>
        <v>7600</v>
      </c>
      <c r="J207" s="63">
        <f t="shared" si="26"/>
        <v>22850</v>
      </c>
    </row>
    <row r="208" spans="1:233" x14ac:dyDescent="0.2">
      <c r="A208" s="36"/>
      <c r="B208" s="36">
        <v>32</v>
      </c>
      <c r="C208" s="36"/>
      <c r="D208" s="36"/>
      <c r="E208" s="36"/>
      <c r="F208" s="62"/>
      <c r="G208" s="62" t="s">
        <v>148</v>
      </c>
      <c r="H208" s="63">
        <f t="shared" si="26"/>
        <v>15250</v>
      </c>
      <c r="I208" s="63">
        <f t="shared" si="26"/>
        <v>7600</v>
      </c>
      <c r="J208" s="63">
        <f t="shared" si="26"/>
        <v>22850</v>
      </c>
    </row>
    <row r="209" spans="1:233" x14ac:dyDescent="0.2">
      <c r="A209" s="36"/>
      <c r="B209" s="36"/>
      <c r="C209" s="36">
        <v>323</v>
      </c>
      <c r="D209" s="36"/>
      <c r="E209" s="36"/>
      <c r="F209" s="62"/>
      <c r="G209" s="62" t="s">
        <v>172</v>
      </c>
      <c r="H209" s="63">
        <f>H212+H210</f>
        <v>15250</v>
      </c>
      <c r="I209" s="63">
        <f>I212+I210</f>
        <v>7600</v>
      </c>
      <c r="J209" s="63">
        <f>J212+J210</f>
        <v>22850</v>
      </c>
    </row>
    <row r="210" spans="1:233" x14ac:dyDescent="0.2">
      <c r="A210" s="36"/>
      <c r="B210" s="36"/>
      <c r="C210" s="36"/>
      <c r="D210" s="36">
        <v>3233</v>
      </c>
      <c r="E210" s="36"/>
      <c r="F210" s="62"/>
      <c r="G210" s="62" t="str">
        <f>'1. IZMJENE I DOP.PLANA A. 2024.'!G177</f>
        <v>Usluge promidžbe i informiranja</v>
      </c>
      <c r="H210" s="63">
        <f>H211</f>
        <v>5500</v>
      </c>
      <c r="I210" s="63">
        <f>I211</f>
        <v>4600</v>
      </c>
      <c r="J210" s="63">
        <f>J211</f>
        <v>10100</v>
      </c>
    </row>
    <row r="211" spans="1:233" x14ac:dyDescent="0.2">
      <c r="A211" s="36"/>
      <c r="B211" s="36"/>
      <c r="C211" s="36"/>
      <c r="D211" s="36"/>
      <c r="E211" s="36"/>
      <c r="F211" s="51">
        <f>'1. IZMJENE I DOP.PLANA A. 2024.'!F180</f>
        <v>323321</v>
      </c>
      <c r="G211" s="51" t="str">
        <f>'1. IZMJENE I DOP.PLANA A. 2024.'!G180</f>
        <v>Promidžba recikliranje i odvajanje otpada</v>
      </c>
      <c r="H211" s="64">
        <f>'1. IZMJENE I DOP.PLANA A. 2024.'!H180</f>
        <v>5500</v>
      </c>
      <c r="I211" s="64">
        <f>'1. IZMJENE I DOP.PLANA A. 2024.'!I180</f>
        <v>4600</v>
      </c>
      <c r="J211" s="64">
        <f>'1. IZMJENE I DOP.PLANA A. 2024.'!J180</f>
        <v>10100</v>
      </c>
    </row>
    <row r="212" spans="1:233" x14ac:dyDescent="0.2">
      <c r="A212" s="36"/>
      <c r="B212" s="36"/>
      <c r="C212" s="36"/>
      <c r="D212" s="36">
        <v>3234</v>
      </c>
      <c r="E212" s="36"/>
      <c r="F212" s="62"/>
      <c r="G212" s="62" t="s">
        <v>199</v>
      </c>
      <c r="H212" s="63">
        <f>SUM(H213:H215)</f>
        <v>9750</v>
      </c>
      <c r="I212" s="63">
        <f t="shared" ref="I212:J212" si="27">SUM(I213:I215)</f>
        <v>3000</v>
      </c>
      <c r="J212" s="63">
        <f t="shared" si="27"/>
        <v>12750</v>
      </c>
    </row>
    <row r="213" spans="1:233" x14ac:dyDescent="0.2">
      <c r="A213" s="34"/>
      <c r="B213" s="34"/>
      <c r="C213" s="34"/>
      <c r="D213" s="34"/>
      <c r="E213" s="34"/>
      <c r="F213" s="51">
        <f>'1. IZMJENE I DOP.PLANA A. 2024.'!F185</f>
        <v>323422</v>
      </c>
      <c r="G213" s="51" t="str">
        <f>'1. IZMJENE I DOP.PLANA A. 2024.'!G185</f>
        <v>Zbrinjavanje pelena</v>
      </c>
      <c r="H213" s="64">
        <f>'1. IZMJENE I DOP.PLANA A. 2024.'!H185</f>
        <v>350</v>
      </c>
      <c r="I213" s="64">
        <f>'1. IZMJENE I DOP.PLANA A. 2024.'!I185</f>
        <v>0</v>
      </c>
      <c r="J213" s="64">
        <f>'1. IZMJENE I DOP.PLANA A. 2024.'!J185</f>
        <v>350</v>
      </c>
    </row>
    <row r="214" spans="1:233" x14ac:dyDescent="0.2">
      <c r="A214" s="34"/>
      <c r="B214" s="34"/>
      <c r="C214" s="34"/>
      <c r="D214" s="34"/>
      <c r="E214" s="34"/>
      <c r="F214" s="51">
        <f>'1. IZMJENE I DOP.PLANA A. 2024.'!F188</f>
        <v>323491</v>
      </c>
      <c r="G214" s="51" t="str">
        <f>'1. IZMJENE I DOP.PLANA A. 2024.'!G188</f>
        <v>Zbrinjavanje otpadne staklene ambalaže</v>
      </c>
      <c r="H214" s="64">
        <f>'1. IZMJENE I DOP.PLANA A. 2024.'!H188</f>
        <v>400</v>
      </c>
      <c r="I214" s="64">
        <f>'1. IZMJENE I DOP.PLANA A. 2024.'!I188</f>
        <v>0</v>
      </c>
      <c r="J214" s="64">
        <f>'1. IZMJENE I DOP.PLANA A. 2024.'!J188</f>
        <v>400</v>
      </c>
    </row>
    <row r="215" spans="1:233" x14ac:dyDescent="0.2">
      <c r="A215" s="34"/>
      <c r="B215" s="34"/>
      <c r="C215" s="34"/>
      <c r="D215" s="34"/>
      <c r="E215" s="34"/>
      <c r="F215" s="51">
        <f>'1. IZMJENE I DOP.PLANA A. 2024.'!F189</f>
        <v>323492</v>
      </c>
      <c r="G215" s="51" t="str">
        <f>'1. IZMJENE I DOP.PLANA A. 2024.'!G189</f>
        <v>Zbrinjavanje plastične ambalaže-lampioni</v>
      </c>
      <c r="H215" s="64">
        <f>'1. IZMJENE I DOP.PLANA A. 2024.'!H189</f>
        <v>9000</v>
      </c>
      <c r="I215" s="64">
        <f>'1. IZMJENE I DOP.PLANA A. 2024.'!I189</f>
        <v>3000</v>
      </c>
      <c r="J215" s="64">
        <f>'1. IZMJENE I DOP.PLANA A. 2024.'!J189</f>
        <v>12000</v>
      </c>
    </row>
    <row r="216" spans="1:233" x14ac:dyDescent="0.2">
      <c r="A216" s="59" t="s">
        <v>408</v>
      </c>
      <c r="B216" s="59"/>
      <c r="C216" s="59"/>
      <c r="D216" s="59"/>
      <c r="E216" s="59"/>
      <c r="F216" s="60"/>
      <c r="G216" s="60"/>
      <c r="H216" s="61">
        <f t="shared" ref="H216:J219" si="28">H217</f>
        <v>13500</v>
      </c>
      <c r="I216" s="61">
        <f>J216-H216</f>
        <v>-600</v>
      </c>
      <c r="J216" s="61">
        <f t="shared" si="28"/>
        <v>12900</v>
      </c>
      <c r="HE216" s="77"/>
      <c r="HF216" s="77"/>
      <c r="HG216" s="77"/>
      <c r="HH216" s="77"/>
      <c r="HI216" s="77"/>
      <c r="HJ216" s="77"/>
      <c r="HK216" s="77"/>
      <c r="HL216" s="77"/>
      <c r="HM216" s="77"/>
      <c r="HN216" s="77"/>
      <c r="HO216" s="77"/>
      <c r="HP216" s="77"/>
      <c r="HQ216" s="77"/>
      <c r="HR216" s="77"/>
      <c r="HS216" s="77"/>
      <c r="HT216" s="77"/>
      <c r="HU216" s="77"/>
      <c r="HV216" s="77"/>
      <c r="HW216" s="77"/>
      <c r="HX216" s="77"/>
      <c r="HY216" s="77"/>
    </row>
    <row r="217" spans="1:233" x14ac:dyDescent="0.2">
      <c r="A217" s="36">
        <v>3</v>
      </c>
      <c r="B217" s="36"/>
      <c r="C217" s="36"/>
      <c r="D217" s="36"/>
      <c r="E217" s="36"/>
      <c r="F217" s="62"/>
      <c r="G217" s="62" t="s">
        <v>12</v>
      </c>
      <c r="H217" s="63">
        <f t="shared" si="28"/>
        <v>13500</v>
      </c>
      <c r="I217" s="63">
        <f t="shared" si="28"/>
        <v>-600</v>
      </c>
      <c r="J217" s="63">
        <f t="shared" si="28"/>
        <v>12900</v>
      </c>
    </row>
    <row r="218" spans="1:233" x14ac:dyDescent="0.2">
      <c r="A218" s="36"/>
      <c r="B218" s="36">
        <v>32</v>
      </c>
      <c r="C218" s="36"/>
      <c r="D218" s="36"/>
      <c r="E218" s="36"/>
      <c r="F218" s="62"/>
      <c r="G218" s="62" t="s">
        <v>148</v>
      </c>
      <c r="H218" s="63">
        <f t="shared" si="28"/>
        <v>13500</v>
      </c>
      <c r="I218" s="63">
        <f t="shared" si="28"/>
        <v>-600</v>
      </c>
      <c r="J218" s="63">
        <f t="shared" si="28"/>
        <v>12900</v>
      </c>
    </row>
    <row r="219" spans="1:233" x14ac:dyDescent="0.2">
      <c r="A219" s="36"/>
      <c r="B219" s="36"/>
      <c r="C219" s="36">
        <v>323</v>
      </c>
      <c r="D219" s="36"/>
      <c r="E219" s="34">
        <v>11</v>
      </c>
      <c r="F219" s="62"/>
      <c r="G219" s="62" t="s">
        <v>172</v>
      </c>
      <c r="H219" s="63">
        <f t="shared" si="28"/>
        <v>13500</v>
      </c>
      <c r="I219" s="63">
        <f t="shared" si="28"/>
        <v>-600</v>
      </c>
      <c r="J219" s="63">
        <f t="shared" si="28"/>
        <v>12900</v>
      </c>
    </row>
    <row r="220" spans="1:233" x14ac:dyDescent="0.2">
      <c r="A220" s="36"/>
      <c r="B220" s="36"/>
      <c r="C220" s="36"/>
      <c r="D220" s="36">
        <v>3236</v>
      </c>
      <c r="E220" s="36"/>
      <c r="F220" s="62"/>
      <c r="G220" s="62" t="s">
        <v>209</v>
      </c>
      <c r="H220" s="63">
        <f>SUM(H221:H224)</f>
        <v>13500</v>
      </c>
      <c r="I220" s="63">
        <f>SUM(I221:I224)</f>
        <v>-600</v>
      </c>
      <c r="J220" s="63">
        <f>SUM(J221:J224)</f>
        <v>12900</v>
      </c>
    </row>
    <row r="221" spans="1:233" x14ac:dyDescent="0.2">
      <c r="A221" s="34"/>
      <c r="B221" s="34"/>
      <c r="C221" s="34"/>
      <c r="D221" s="34"/>
      <c r="E221" s="34"/>
      <c r="F221" s="51">
        <f>'1. IZMJENE I DOP.PLANA A. 2024.'!F192</f>
        <v>323620</v>
      </c>
      <c r="G221" s="51" t="str">
        <f>'1. IZMJENE I DOP.PLANA A. 2024.'!G192</f>
        <v>Veterinarske usluge - higijeničarska služba</v>
      </c>
      <c r="H221" s="64">
        <f>'1. IZMJENE I DOP.PLANA A. 2024.'!H192</f>
        <v>2400</v>
      </c>
      <c r="I221" s="64">
        <f>'1. IZMJENE I DOP.PLANA A. 2024.'!I192</f>
        <v>-300</v>
      </c>
      <c r="J221" s="64">
        <f>'1. IZMJENE I DOP.PLANA A. 2024.'!J192</f>
        <v>2100</v>
      </c>
    </row>
    <row r="222" spans="1:233" x14ac:dyDescent="0.2">
      <c r="A222" s="34"/>
      <c r="B222" s="34"/>
      <c r="C222" s="34"/>
      <c r="D222" s="34"/>
      <c r="E222" s="34"/>
      <c r="F222" s="51">
        <f>'1. IZMJENE I DOP.PLANA A. 2024.'!F193</f>
        <v>323621</v>
      </c>
      <c r="G222" s="51" t="str">
        <f>'1. IZMJENE I DOP.PLANA A. 2024.'!G193</f>
        <v>Deratizacija</v>
      </c>
      <c r="H222" s="64">
        <f>'1. IZMJENE I DOP.PLANA A. 2024.'!H193</f>
        <v>7500</v>
      </c>
      <c r="I222" s="64">
        <f>'1. IZMJENE I DOP.PLANA A. 2024.'!I193</f>
        <v>0</v>
      </c>
      <c r="J222" s="64">
        <f>'1. IZMJENE I DOP.PLANA A. 2024.'!J193</f>
        <v>7500</v>
      </c>
    </row>
    <row r="223" spans="1:233" x14ac:dyDescent="0.2">
      <c r="A223" s="34"/>
      <c r="B223" s="34"/>
      <c r="C223" s="34"/>
      <c r="D223" s="34"/>
      <c r="E223" s="34"/>
      <c r="F223" s="51">
        <f>'1. IZMJENE I DOP.PLANA A. 2024.'!F194</f>
        <v>323622</v>
      </c>
      <c r="G223" s="51" t="str">
        <f>'1. IZMJENE I DOP.PLANA A. 2024.'!G194</f>
        <v>Sklonište za domaće životinje</v>
      </c>
      <c r="H223" s="64">
        <f>'1. IZMJENE I DOP.PLANA A. 2024.'!H194</f>
        <v>3100</v>
      </c>
      <c r="I223" s="64">
        <f>'1. IZMJENE I DOP.PLANA A. 2024.'!I194</f>
        <v>-300</v>
      </c>
      <c r="J223" s="64">
        <f>'1. IZMJENE I DOP.PLANA A. 2024.'!J194</f>
        <v>2800</v>
      </c>
      <c r="L223" s="78"/>
    </row>
    <row r="224" spans="1:233" x14ac:dyDescent="0.2">
      <c r="A224" s="34"/>
      <c r="B224" s="34"/>
      <c r="C224" s="34"/>
      <c r="D224" s="34"/>
      <c r="E224" s="34"/>
      <c r="F224" s="51">
        <f>'1. IZMJENE I DOP.PLANA A. 2024.'!F195</f>
        <v>323630</v>
      </c>
      <c r="G224" s="51" t="str">
        <f>'1. IZMJENE I DOP.PLANA A. 2024.'!G195</f>
        <v>Laboratorijske usluge - ispitivanje zdrav.isprav.vode</v>
      </c>
      <c r="H224" s="64">
        <f>'1. IZMJENE I DOP.PLANA A. 2024.'!H195</f>
        <v>500</v>
      </c>
      <c r="I224" s="64">
        <f>'1. IZMJENE I DOP.PLANA A. 2024.'!I195</f>
        <v>0</v>
      </c>
      <c r="J224" s="64">
        <f>'1. IZMJENE I DOP.PLANA A. 2024.'!J195</f>
        <v>500</v>
      </c>
    </row>
    <row r="225" spans="1:233" x14ac:dyDescent="0.2">
      <c r="A225" s="56" t="s">
        <v>409</v>
      </c>
      <c r="B225" s="56"/>
      <c r="C225" s="56"/>
      <c r="D225" s="56"/>
      <c r="E225" s="56"/>
      <c r="F225" s="57"/>
      <c r="G225" s="57"/>
      <c r="H225" s="58">
        <f>H226+H238+H254+H265+H279</f>
        <v>251900</v>
      </c>
      <c r="I225" s="58">
        <f>I226+I238+I254+I265+I279</f>
        <v>9500</v>
      </c>
      <c r="J225" s="58">
        <f>J226+J238+J254+J265+J279</f>
        <v>261400</v>
      </c>
      <c r="HE225" s="83"/>
      <c r="HF225" s="83"/>
      <c r="HG225" s="83"/>
      <c r="HH225" s="83"/>
      <c r="HI225" s="83"/>
      <c r="HJ225" s="83"/>
      <c r="HK225" s="83"/>
      <c r="HL225" s="83"/>
      <c r="HM225" s="83"/>
      <c r="HN225" s="83"/>
      <c r="HO225" s="83"/>
      <c r="HP225" s="83"/>
      <c r="HQ225" s="83"/>
      <c r="HR225" s="83"/>
      <c r="HS225" s="83"/>
      <c r="HT225" s="83"/>
      <c r="HU225" s="83"/>
      <c r="HV225" s="83"/>
      <c r="HW225" s="83"/>
      <c r="HX225" s="83"/>
      <c r="HY225" s="83"/>
    </row>
    <row r="226" spans="1:233" x14ac:dyDescent="0.2">
      <c r="A226" s="59" t="s">
        <v>410</v>
      </c>
      <c r="B226" s="59"/>
      <c r="C226" s="59"/>
      <c r="D226" s="59"/>
      <c r="E226" s="59"/>
      <c r="F226" s="60"/>
      <c r="G226" s="60"/>
      <c r="H226" s="61">
        <f>H227+H233</f>
        <v>51200</v>
      </c>
      <c r="I226" s="61">
        <f>I227+I233</f>
        <v>20100</v>
      </c>
      <c r="J226" s="61">
        <f>J227+J233</f>
        <v>71300</v>
      </c>
      <c r="HE226" s="77"/>
      <c r="HF226" s="77"/>
      <c r="HG226" s="77"/>
      <c r="HH226" s="77"/>
      <c r="HI226" s="77"/>
      <c r="HJ226" s="77"/>
      <c r="HK226" s="77"/>
      <c r="HL226" s="77"/>
      <c r="HM226" s="77"/>
      <c r="HN226" s="77"/>
      <c r="HO226" s="77"/>
      <c r="HP226" s="77"/>
      <c r="HQ226" s="77"/>
      <c r="HR226" s="77"/>
      <c r="HS226" s="77"/>
      <c r="HT226" s="77"/>
      <c r="HU226" s="77"/>
      <c r="HV226" s="77"/>
      <c r="HW226" s="77"/>
      <c r="HX226" s="77"/>
      <c r="HY226" s="77"/>
    </row>
    <row r="227" spans="1:233" x14ac:dyDescent="0.2">
      <c r="A227" s="36">
        <v>3</v>
      </c>
      <c r="B227" s="36"/>
      <c r="C227" s="36"/>
      <c r="D227" s="36"/>
      <c r="E227" s="36"/>
      <c r="F227" s="62"/>
      <c r="G227" s="62" t="s">
        <v>136</v>
      </c>
      <c r="H227" s="63">
        <f t="shared" ref="H227:J229" si="29">H228</f>
        <v>26300</v>
      </c>
      <c r="I227" s="63">
        <f t="shared" si="29"/>
        <v>0</v>
      </c>
      <c r="J227" s="63">
        <f t="shared" si="29"/>
        <v>26300</v>
      </c>
    </row>
    <row r="228" spans="1:233" x14ac:dyDescent="0.2">
      <c r="A228" s="36"/>
      <c r="B228" s="36">
        <v>32</v>
      </c>
      <c r="C228" s="36"/>
      <c r="D228" s="36"/>
      <c r="E228" s="36"/>
      <c r="F228" s="62"/>
      <c r="G228" s="62" t="s">
        <v>148</v>
      </c>
      <c r="H228" s="63">
        <f t="shared" si="29"/>
        <v>26300</v>
      </c>
      <c r="I228" s="63">
        <f t="shared" si="29"/>
        <v>0</v>
      </c>
      <c r="J228" s="63">
        <f t="shared" si="29"/>
        <v>26300</v>
      </c>
    </row>
    <row r="229" spans="1:233" x14ac:dyDescent="0.2">
      <c r="A229" s="36"/>
      <c r="B229" s="36"/>
      <c r="C229" s="36">
        <v>322</v>
      </c>
      <c r="D229" s="36"/>
      <c r="E229" s="34">
        <v>11</v>
      </c>
      <c r="F229" s="62"/>
      <c r="G229" s="62" t="s">
        <v>159</v>
      </c>
      <c r="H229" s="63">
        <f t="shared" si="29"/>
        <v>26300</v>
      </c>
      <c r="I229" s="63">
        <f t="shared" si="29"/>
        <v>0</v>
      </c>
      <c r="J229" s="63">
        <f t="shared" si="29"/>
        <v>26300</v>
      </c>
    </row>
    <row r="230" spans="1:233" x14ac:dyDescent="0.2">
      <c r="A230" s="36"/>
      <c r="B230" s="36"/>
      <c r="C230" s="36"/>
      <c r="D230" s="36">
        <v>3223</v>
      </c>
      <c r="E230" s="36"/>
      <c r="F230" s="62"/>
      <c r="G230" s="62" t="s">
        <v>165</v>
      </c>
      <c r="H230" s="63">
        <f>SUM(H231:H232)</f>
        <v>26300</v>
      </c>
      <c r="I230" s="63">
        <f>SUM(I231:I232)</f>
        <v>0</v>
      </c>
      <c r="J230" s="63">
        <f>SUM(J231:J232)</f>
        <v>26300</v>
      </c>
    </row>
    <row r="231" spans="1:233" x14ac:dyDescent="0.2">
      <c r="A231" s="34"/>
      <c r="B231" s="34"/>
      <c r="C231" s="34"/>
      <c r="D231" s="34"/>
      <c r="E231" s="34"/>
      <c r="F231" s="51">
        <f>'1. IZMJENE I DOP.PLANA A. 2024.'!F148</f>
        <v>322311</v>
      </c>
      <c r="G231" s="51" t="str">
        <f>'1. IZMJENE I DOP.PLANA A. 2024.'!G148</f>
        <v>Javna rasvjeta</v>
      </c>
      <c r="H231" s="64">
        <f>'1. IZMJENE I DOP.PLANA A. 2024.'!H148</f>
        <v>21000</v>
      </c>
      <c r="I231" s="64">
        <f>'1. IZMJENE I DOP.PLANA A. 2024.'!I148</f>
        <v>0</v>
      </c>
      <c r="J231" s="64">
        <f>'1. IZMJENE I DOP.PLANA A. 2024.'!J148</f>
        <v>21000</v>
      </c>
    </row>
    <row r="232" spans="1:233" x14ac:dyDescent="0.2">
      <c r="A232" s="34"/>
      <c r="B232" s="34"/>
      <c r="C232" s="34"/>
      <c r="D232" s="34"/>
      <c r="E232" s="34"/>
      <c r="F232" s="51">
        <f>'1. IZMJENE I DOP.PLANA A. 2024.'!F149</f>
        <v>322312</v>
      </c>
      <c r="G232" s="51" t="str">
        <f>'1. IZMJENE I DOP.PLANA A. 2024.'!G149</f>
        <v>Održavanje javne rasvjete i Božićna rasvjeta</v>
      </c>
      <c r="H232" s="64">
        <f>'1. IZMJENE I DOP.PLANA A. 2024.'!H149</f>
        <v>5300</v>
      </c>
      <c r="I232" s="64">
        <f>'1. IZMJENE I DOP.PLANA A. 2024.'!I149</f>
        <v>0</v>
      </c>
      <c r="J232" s="64">
        <f>'1. IZMJENE I DOP.PLANA A. 2024.'!J149</f>
        <v>5300</v>
      </c>
    </row>
    <row r="233" spans="1:233" ht="18" x14ac:dyDescent="0.2">
      <c r="A233" s="36">
        <v>4</v>
      </c>
      <c r="B233" s="36"/>
      <c r="C233" s="36"/>
      <c r="D233" s="36"/>
      <c r="E233" s="36"/>
      <c r="F233" s="62"/>
      <c r="G233" s="69" t="s">
        <v>386</v>
      </c>
      <c r="H233" s="63">
        <f t="shared" ref="H233:J235" si="30">H234</f>
        <v>24900</v>
      </c>
      <c r="I233" s="63">
        <f t="shared" si="30"/>
        <v>20100</v>
      </c>
      <c r="J233" s="63">
        <f t="shared" si="30"/>
        <v>45000</v>
      </c>
    </row>
    <row r="234" spans="1:233" ht="18" x14ac:dyDescent="0.2">
      <c r="A234" s="36"/>
      <c r="B234" s="36">
        <v>42</v>
      </c>
      <c r="C234" s="36"/>
      <c r="D234" s="36"/>
      <c r="E234" s="36"/>
      <c r="F234" s="62"/>
      <c r="G234" s="69" t="s">
        <v>411</v>
      </c>
      <c r="H234" s="63">
        <f t="shared" si="30"/>
        <v>24900</v>
      </c>
      <c r="I234" s="63">
        <f t="shared" si="30"/>
        <v>20100</v>
      </c>
      <c r="J234" s="63">
        <f t="shared" si="30"/>
        <v>45000</v>
      </c>
    </row>
    <row r="235" spans="1:233" x14ac:dyDescent="0.2">
      <c r="A235" s="36"/>
      <c r="B235" s="36"/>
      <c r="C235" s="36">
        <v>421</v>
      </c>
      <c r="D235" s="36"/>
      <c r="E235" s="34">
        <v>11</v>
      </c>
      <c r="F235" s="62"/>
      <c r="G235" s="62" t="s">
        <v>336</v>
      </c>
      <c r="H235" s="63">
        <f t="shared" si="30"/>
        <v>24900</v>
      </c>
      <c r="I235" s="63">
        <f t="shared" si="30"/>
        <v>20100</v>
      </c>
      <c r="J235" s="63">
        <f t="shared" si="30"/>
        <v>45000</v>
      </c>
    </row>
    <row r="236" spans="1:233" x14ac:dyDescent="0.2">
      <c r="A236" s="36"/>
      <c r="B236" s="36"/>
      <c r="C236" s="36"/>
      <c r="D236" s="36">
        <v>4214</v>
      </c>
      <c r="E236" s="36"/>
      <c r="F236" s="62"/>
      <c r="G236" s="62" t="s">
        <v>341</v>
      </c>
      <c r="H236" s="63">
        <f>SUM(H237:H237)</f>
        <v>24900</v>
      </c>
      <c r="I236" s="63">
        <f>SUM(I237:I237)</f>
        <v>20100</v>
      </c>
      <c r="J236" s="63">
        <f>SUM(J237:J237)</f>
        <v>45000</v>
      </c>
    </row>
    <row r="237" spans="1:233" x14ac:dyDescent="0.2">
      <c r="A237" s="34"/>
      <c r="B237" s="34"/>
      <c r="C237" s="34"/>
      <c r="D237" s="34"/>
      <c r="E237" s="34"/>
      <c r="F237" s="51">
        <f>'1. IZMJENE I DOP.PLANA A. 2024.'!F332</f>
        <v>421411</v>
      </c>
      <c r="G237" s="51" t="str">
        <f>'1. IZMJENE I DOP.PLANA A. 2024.'!G332</f>
        <v>Izgradnja javne rasvjete</v>
      </c>
      <c r="H237" s="64">
        <f>'1. IZMJENE I DOP.PLANA A. 2024.'!H332</f>
        <v>24900</v>
      </c>
      <c r="I237" s="64">
        <f>'1. IZMJENE I DOP.PLANA A. 2024.'!I332</f>
        <v>20100</v>
      </c>
      <c r="J237" s="64">
        <f>'1. IZMJENE I DOP.PLANA A. 2024.'!J332</f>
        <v>45000</v>
      </c>
    </row>
    <row r="238" spans="1:233" x14ac:dyDescent="0.2">
      <c r="A238" s="59" t="s">
        <v>412</v>
      </c>
      <c r="B238" s="59"/>
      <c r="C238" s="59"/>
      <c r="D238" s="59"/>
      <c r="E238" s="59"/>
      <c r="F238" s="60"/>
      <c r="G238" s="60"/>
      <c r="H238" s="61">
        <f>H239+H248</f>
        <v>108300</v>
      </c>
      <c r="I238" s="61">
        <f>I239+I248</f>
        <v>-13050</v>
      </c>
      <c r="J238" s="61">
        <f>J239+J248</f>
        <v>95250</v>
      </c>
      <c r="HE238" s="77"/>
      <c r="HF238" s="77"/>
      <c r="HG238" s="77"/>
      <c r="HH238" s="77"/>
      <c r="HI238" s="77"/>
      <c r="HJ238" s="77"/>
      <c r="HK238" s="77"/>
      <c r="HL238" s="77"/>
      <c r="HM238" s="77"/>
      <c r="HN238" s="77"/>
      <c r="HO238" s="77"/>
      <c r="HP238" s="77"/>
      <c r="HQ238" s="77"/>
      <c r="HR238" s="77"/>
      <c r="HS238" s="77"/>
      <c r="HT238" s="77"/>
      <c r="HU238" s="77"/>
      <c r="HV238" s="77"/>
      <c r="HW238" s="77"/>
      <c r="HX238" s="77"/>
      <c r="HY238" s="77"/>
    </row>
    <row r="239" spans="1:233" x14ac:dyDescent="0.2">
      <c r="A239" s="36">
        <v>3</v>
      </c>
      <c r="B239" s="36"/>
      <c r="C239" s="36"/>
      <c r="D239" s="36"/>
      <c r="E239" s="36"/>
      <c r="F239" s="62"/>
      <c r="G239" s="62" t="s">
        <v>136</v>
      </c>
      <c r="H239" s="63">
        <f t="shared" ref="H239:J240" si="31">H240</f>
        <v>25300</v>
      </c>
      <c r="I239" s="63">
        <f t="shared" si="31"/>
        <v>-50</v>
      </c>
      <c r="J239" s="63">
        <f t="shared" si="31"/>
        <v>25250</v>
      </c>
    </row>
    <row r="240" spans="1:233" x14ac:dyDescent="0.2">
      <c r="A240" s="36"/>
      <c r="B240" s="36">
        <v>32</v>
      </c>
      <c r="C240" s="36"/>
      <c r="D240" s="36"/>
      <c r="E240" s="36"/>
      <c r="F240" s="62"/>
      <c r="G240" s="62" t="s">
        <v>148</v>
      </c>
      <c r="H240" s="63">
        <f t="shared" si="31"/>
        <v>25300</v>
      </c>
      <c r="I240" s="63">
        <f t="shared" si="31"/>
        <v>-50</v>
      </c>
      <c r="J240" s="63">
        <f t="shared" si="31"/>
        <v>25250</v>
      </c>
    </row>
    <row r="241" spans="1:233" x14ac:dyDescent="0.2">
      <c r="A241" s="36"/>
      <c r="B241" s="36"/>
      <c r="C241" s="36">
        <v>323</v>
      </c>
      <c r="D241" s="36"/>
      <c r="E241" s="34">
        <v>11</v>
      </c>
      <c r="F241" s="62"/>
      <c r="G241" s="62" t="s">
        <v>172</v>
      </c>
      <c r="H241" s="63">
        <f>H242+H245</f>
        <v>25300</v>
      </c>
      <c r="I241" s="63">
        <f>I242+I245</f>
        <v>-50</v>
      </c>
      <c r="J241" s="63">
        <f>J242+J245</f>
        <v>25250</v>
      </c>
    </row>
    <row r="242" spans="1:233" x14ac:dyDescent="0.2">
      <c r="A242" s="36"/>
      <c r="B242" s="36"/>
      <c r="C242" s="36"/>
      <c r="D242" s="36">
        <v>3232</v>
      </c>
      <c r="E242" s="36"/>
      <c r="F242" s="62"/>
      <c r="G242" s="62" t="s">
        <v>413</v>
      </c>
      <c r="H242" s="63">
        <f>SUM(H243:H244)</f>
        <v>13500</v>
      </c>
      <c r="I242" s="63">
        <f>SUM(I243:I244)</f>
        <v>0</v>
      </c>
      <c r="J242" s="63">
        <f>SUM(J243:J244)</f>
        <v>13500</v>
      </c>
    </row>
    <row r="243" spans="1:233" x14ac:dyDescent="0.2">
      <c r="A243" s="34"/>
      <c r="B243" s="34"/>
      <c r="C243" s="34"/>
      <c r="D243" s="34"/>
      <c r="E243" s="34"/>
      <c r="F243" s="51">
        <f>'1. IZMJENE I DOP.PLANA A. 2024.'!F164</f>
        <v>323214</v>
      </c>
      <c r="G243" s="51" t="str">
        <f>'1. IZMJENE I DOP.PLANA A. 2024.'!G164</f>
        <v>Izdaci za održavanje groblja</v>
      </c>
      <c r="H243" s="64">
        <f>'1. IZMJENE I DOP.PLANA A. 2024.'!H164</f>
        <v>5500</v>
      </c>
      <c r="I243" s="64">
        <f>'1. IZMJENE I DOP.PLANA A. 2024.'!I164</f>
        <v>0</v>
      </c>
      <c r="J243" s="64">
        <f>'1. IZMJENE I DOP.PLANA A. 2024.'!J164</f>
        <v>5500</v>
      </c>
    </row>
    <row r="244" spans="1:233" x14ac:dyDescent="0.2">
      <c r="A244" s="34"/>
      <c r="B244" s="34"/>
      <c r="C244" s="34"/>
      <c r="D244" s="34"/>
      <c r="E244" s="34"/>
      <c r="F244" s="51">
        <f>'1. IZMJENE I DOP.PLANA A. 2024.'!F165</f>
        <v>323215</v>
      </c>
      <c r="G244" s="51" t="str">
        <f>'1. IZMJENE I DOP.PLANA A. 2024.'!G165</f>
        <v>Izdaci za usluge ukopa na groblju</v>
      </c>
      <c r="H244" s="64">
        <f>'1. IZMJENE I DOP.PLANA A. 2024.'!H165</f>
        <v>8000</v>
      </c>
      <c r="I244" s="64">
        <f>'1. IZMJENE I DOP.PLANA A. 2024.'!I165</f>
        <v>0</v>
      </c>
      <c r="J244" s="64">
        <f>'1. IZMJENE I DOP.PLANA A. 2024.'!J165</f>
        <v>8000</v>
      </c>
    </row>
    <row r="245" spans="1:233" x14ac:dyDescent="0.2">
      <c r="A245" s="36"/>
      <c r="B245" s="36"/>
      <c r="C245" s="36"/>
      <c r="D245" s="36">
        <v>3234</v>
      </c>
      <c r="E245" s="36"/>
      <c r="F245" s="62"/>
      <c r="G245" s="62" t="s">
        <v>199</v>
      </c>
      <c r="H245" s="63">
        <f>SUM(H246:H247)</f>
        <v>11800</v>
      </c>
      <c r="I245" s="63">
        <f>SUM(I246:I247)</f>
        <v>-50</v>
      </c>
      <c r="J245" s="63">
        <f>SUM(J246:J247)</f>
        <v>11750</v>
      </c>
    </row>
    <row r="246" spans="1:233" x14ac:dyDescent="0.2">
      <c r="A246" s="34"/>
      <c r="B246" s="34"/>
      <c r="C246" s="34"/>
      <c r="D246" s="34"/>
      <c r="E246" s="34"/>
      <c r="F246" s="51">
        <f>'1. IZMJENE I DOP.PLANA A. 2024.'!F183</f>
        <v>323420</v>
      </c>
      <c r="G246" s="51" t="str">
        <f>'1. IZMJENE I DOP.PLANA A. 2024.'!G183</f>
        <v>Iznošenje i odvoz smeća</v>
      </c>
      <c r="H246" s="64">
        <f>'1. IZMJENE I DOP.PLANA A. 2024.'!H183</f>
        <v>300</v>
      </c>
      <c r="I246" s="64">
        <f>'1. IZMJENE I DOP.PLANA A. 2024.'!I183</f>
        <v>-50</v>
      </c>
      <c r="J246" s="64">
        <f>'1. IZMJENE I DOP.PLANA A. 2024.'!J183</f>
        <v>250</v>
      </c>
    </row>
    <row r="247" spans="1:233" x14ac:dyDescent="0.2">
      <c r="A247" s="34"/>
      <c r="B247" s="34"/>
      <c r="C247" s="34"/>
      <c r="D247" s="34"/>
      <c r="E247" s="34"/>
      <c r="F247" s="51">
        <f>'1. IZMJENE I DOP.PLANA A. 2024.'!F184</f>
        <v>323421</v>
      </c>
      <c r="G247" s="51" t="str">
        <f>'1. IZMJENE I DOP.PLANA A. 2024.'!G184</f>
        <v>Odvoz otpada kontejnerom</v>
      </c>
      <c r="H247" s="64">
        <f>'1. IZMJENE I DOP.PLANA A. 2024.'!H184</f>
        <v>11500</v>
      </c>
      <c r="I247" s="64">
        <f>'1. IZMJENE I DOP.PLANA A. 2024.'!I184</f>
        <v>0</v>
      </c>
      <c r="J247" s="64">
        <f>'1. IZMJENE I DOP.PLANA A. 2024.'!J184</f>
        <v>11500</v>
      </c>
      <c r="L247" s="73"/>
      <c r="Q247" s="73"/>
    </row>
    <row r="248" spans="1:233" ht="18" x14ac:dyDescent="0.2">
      <c r="A248" s="36">
        <v>4</v>
      </c>
      <c r="B248" s="36"/>
      <c r="C248" s="36"/>
      <c r="D248" s="36"/>
      <c r="E248" s="36"/>
      <c r="F248" s="62"/>
      <c r="G248" s="69" t="s">
        <v>386</v>
      </c>
      <c r="H248" s="63">
        <f t="shared" ref="H248:J250" si="32">H249</f>
        <v>83000</v>
      </c>
      <c r="I248" s="63">
        <f t="shared" si="32"/>
        <v>-13000</v>
      </c>
      <c r="J248" s="63">
        <f t="shared" si="32"/>
        <v>70000</v>
      </c>
    </row>
    <row r="249" spans="1:233" ht="18" x14ac:dyDescent="0.2">
      <c r="A249" s="36"/>
      <c r="B249" s="36">
        <v>42</v>
      </c>
      <c r="C249" s="36"/>
      <c r="D249" s="36"/>
      <c r="E249" s="36"/>
      <c r="F249" s="62"/>
      <c r="G249" s="69" t="s">
        <v>411</v>
      </c>
      <c r="H249" s="63">
        <f t="shared" si="32"/>
        <v>83000</v>
      </c>
      <c r="I249" s="63">
        <f t="shared" si="32"/>
        <v>-13000</v>
      </c>
      <c r="J249" s="63">
        <f t="shared" si="32"/>
        <v>70000</v>
      </c>
    </row>
    <row r="250" spans="1:233" x14ac:dyDescent="0.2">
      <c r="A250" s="36"/>
      <c r="B250" s="36"/>
      <c r="C250" s="36">
        <v>421</v>
      </c>
      <c r="D250" s="36"/>
      <c r="E250" s="34">
        <v>11</v>
      </c>
      <c r="F250" s="62"/>
      <c r="G250" s="62" t="s">
        <v>336</v>
      </c>
      <c r="H250" s="63">
        <f t="shared" si="32"/>
        <v>83000</v>
      </c>
      <c r="I250" s="63">
        <f t="shared" si="32"/>
        <v>-13000</v>
      </c>
      <c r="J250" s="63">
        <f t="shared" si="32"/>
        <v>70000</v>
      </c>
    </row>
    <row r="251" spans="1:233" x14ac:dyDescent="0.2">
      <c r="A251" s="36"/>
      <c r="B251" s="36"/>
      <c r="C251" s="36"/>
      <c r="D251" s="36">
        <v>4214</v>
      </c>
      <c r="E251" s="36"/>
      <c r="F251" s="62"/>
      <c r="G251" s="62" t="s">
        <v>341</v>
      </c>
      <c r="H251" s="63">
        <f>H252+H253</f>
        <v>83000</v>
      </c>
      <c r="I251" s="63">
        <f>I252+I253</f>
        <v>-13000</v>
      </c>
      <c r="J251" s="63">
        <f>J252+J253</f>
        <v>70000</v>
      </c>
    </row>
    <row r="252" spans="1:233" x14ac:dyDescent="0.2">
      <c r="A252" s="36"/>
      <c r="B252" s="36"/>
      <c r="C252" s="36"/>
      <c r="D252" s="36"/>
      <c r="E252" s="36"/>
      <c r="F252" s="51">
        <f>'1. IZMJENE I DOP.PLANA A. 2024.'!F334</f>
        <v>421413</v>
      </c>
      <c r="G252" s="51" t="str">
        <f>'1. IZMJENE I DOP.PLANA A. 2024.'!G334</f>
        <v>Parkiralište kod groblja</v>
      </c>
      <c r="H252" s="64">
        <f>'1. IZMJENE I DOP.PLANA A. 2024.'!H334</f>
        <v>13000</v>
      </c>
      <c r="I252" s="64">
        <f>'1. IZMJENE I DOP.PLANA A. 2024.'!I334</f>
        <v>-13000</v>
      </c>
      <c r="J252" s="64">
        <f>'1. IZMJENE I DOP.PLANA A. 2024.'!J334</f>
        <v>0</v>
      </c>
      <c r="L252" s="73"/>
      <c r="Q252" s="84"/>
    </row>
    <row r="253" spans="1:233" x14ac:dyDescent="0.2">
      <c r="A253" s="34"/>
      <c r="B253" s="34"/>
      <c r="C253" s="34"/>
      <c r="D253" s="34"/>
      <c r="E253" s="34"/>
      <c r="F253" s="51">
        <f>'1. IZMJENE I DOP.PLANA A. 2024.'!F335</f>
        <v>421490</v>
      </c>
      <c r="G253" s="51" t="str">
        <f>'1. IZMJENE I DOP.PLANA A. 2024.'!G335</f>
        <v>Proširenje groblja i obodna staza</v>
      </c>
      <c r="H253" s="64">
        <f>'1. IZMJENE I DOP.PLANA A. 2024.'!H335</f>
        <v>70000</v>
      </c>
      <c r="I253" s="64">
        <f>'1. IZMJENE I DOP.PLANA A. 2024.'!I335</f>
        <v>0</v>
      </c>
      <c r="J253" s="64">
        <f>'1. IZMJENE I DOP.PLANA A. 2024.'!J335</f>
        <v>70000</v>
      </c>
      <c r="L253" s="73"/>
    </row>
    <row r="254" spans="1:233" x14ac:dyDescent="0.2">
      <c r="A254" s="59" t="s">
        <v>414</v>
      </c>
      <c r="B254" s="59"/>
      <c r="C254" s="59"/>
      <c r="D254" s="59"/>
      <c r="E254" s="59"/>
      <c r="F254" s="60"/>
      <c r="G254" s="60"/>
      <c r="H254" s="61">
        <f>H255+H260</f>
        <v>550</v>
      </c>
      <c r="I254" s="61">
        <f>I255+I260</f>
        <v>0</v>
      </c>
      <c r="J254" s="61">
        <f>J255+J260</f>
        <v>550</v>
      </c>
      <c r="HE254" s="77"/>
      <c r="HF254" s="77"/>
      <c r="HG254" s="77"/>
      <c r="HH254" s="77"/>
      <c r="HI254" s="77"/>
      <c r="HJ254" s="77"/>
      <c r="HK254" s="77"/>
      <c r="HL254" s="77"/>
      <c r="HM254" s="77"/>
      <c r="HN254" s="77"/>
      <c r="HO254" s="77"/>
      <c r="HP254" s="77"/>
      <c r="HQ254" s="77"/>
      <c r="HR254" s="77"/>
      <c r="HS254" s="77"/>
      <c r="HT254" s="77"/>
      <c r="HU254" s="77"/>
      <c r="HV254" s="77"/>
      <c r="HW254" s="77"/>
      <c r="HX254" s="77"/>
      <c r="HY254" s="77"/>
    </row>
    <row r="255" spans="1:233" x14ac:dyDescent="0.2">
      <c r="A255" s="36">
        <v>3</v>
      </c>
      <c r="B255" s="36"/>
      <c r="C255" s="36"/>
      <c r="D255" s="36"/>
      <c r="E255" s="36"/>
      <c r="F255" s="62"/>
      <c r="G255" s="62" t="s">
        <v>136</v>
      </c>
      <c r="H255" s="63">
        <f t="shared" ref="H255:J257" si="33">H256</f>
        <v>550</v>
      </c>
      <c r="I255" s="63">
        <f t="shared" si="33"/>
        <v>0</v>
      </c>
      <c r="J255" s="63">
        <f t="shared" si="33"/>
        <v>550</v>
      </c>
    </row>
    <row r="256" spans="1:233" x14ac:dyDescent="0.2">
      <c r="A256" s="36"/>
      <c r="B256" s="36">
        <v>32</v>
      </c>
      <c r="C256" s="36"/>
      <c r="D256" s="36"/>
      <c r="E256" s="36"/>
      <c r="F256" s="62"/>
      <c r="G256" s="62" t="s">
        <v>148</v>
      </c>
      <c r="H256" s="63">
        <f t="shared" si="33"/>
        <v>550</v>
      </c>
      <c r="I256" s="63">
        <f t="shared" si="33"/>
        <v>0</v>
      </c>
      <c r="J256" s="63">
        <f t="shared" si="33"/>
        <v>550</v>
      </c>
    </row>
    <row r="257" spans="1:233" x14ac:dyDescent="0.2">
      <c r="A257" s="36"/>
      <c r="B257" s="36"/>
      <c r="C257" s="36">
        <v>323</v>
      </c>
      <c r="D257" s="36"/>
      <c r="E257" s="34">
        <v>11</v>
      </c>
      <c r="F257" s="62"/>
      <c r="G257" s="62" t="s">
        <v>172</v>
      </c>
      <c r="H257" s="63">
        <f t="shared" si="33"/>
        <v>550</v>
      </c>
      <c r="I257" s="63">
        <f t="shared" si="33"/>
        <v>0</v>
      </c>
      <c r="J257" s="63">
        <f t="shared" si="33"/>
        <v>550</v>
      </c>
    </row>
    <row r="258" spans="1:233" x14ac:dyDescent="0.2">
      <c r="A258" s="36"/>
      <c r="B258" s="36"/>
      <c r="C258" s="36"/>
      <c r="D258" s="36">
        <v>3234</v>
      </c>
      <c r="E258" s="36"/>
      <c r="F258" s="62"/>
      <c r="G258" s="62" t="s">
        <v>199</v>
      </c>
      <c r="H258" s="63">
        <f>SUM(H259:H259)</f>
        <v>550</v>
      </c>
      <c r="I258" s="63">
        <f>SUM(I259:I259)</f>
        <v>0</v>
      </c>
      <c r="J258" s="63">
        <f>SUM(J259:J259)</f>
        <v>550</v>
      </c>
    </row>
    <row r="259" spans="1:233" x14ac:dyDescent="0.2">
      <c r="A259" s="36"/>
      <c r="B259" s="36"/>
      <c r="C259" s="36"/>
      <c r="D259" s="36"/>
      <c r="E259" s="36"/>
      <c r="F259" s="51">
        <f>'1. IZMJENE I DOP.PLANA A. 2024.'!F182</f>
        <v>323410</v>
      </c>
      <c r="G259" s="51" t="str">
        <f>'1. IZMJENE I DOP.PLANA A. 2024.'!G182</f>
        <v>Opskrba vodom</v>
      </c>
      <c r="H259" s="64">
        <f>'1. IZMJENE I DOP.PLANA A. 2024.'!H182</f>
        <v>550</v>
      </c>
      <c r="I259" s="64">
        <f>'1. IZMJENE I DOP.PLANA A. 2024.'!I182</f>
        <v>0</v>
      </c>
      <c r="J259" s="64">
        <f>'1. IZMJENE I DOP.PLANA A. 2024.'!J182</f>
        <v>550</v>
      </c>
    </row>
    <row r="260" spans="1:233" ht="18" x14ac:dyDescent="0.2">
      <c r="A260" s="36">
        <v>4</v>
      </c>
      <c r="B260" s="36"/>
      <c r="C260" s="36"/>
      <c r="D260" s="36"/>
      <c r="E260" s="36"/>
      <c r="F260" s="62"/>
      <c r="G260" s="69" t="s">
        <v>386</v>
      </c>
      <c r="H260" s="63">
        <f t="shared" ref="H260:J262" si="34">H261</f>
        <v>0</v>
      </c>
      <c r="I260" s="63">
        <f t="shared" si="34"/>
        <v>0</v>
      </c>
      <c r="J260" s="63">
        <f t="shared" si="34"/>
        <v>0</v>
      </c>
    </row>
    <row r="261" spans="1:233" x14ac:dyDescent="0.2">
      <c r="A261" s="36"/>
      <c r="B261" s="36">
        <v>42</v>
      </c>
      <c r="C261" s="36"/>
      <c r="D261" s="36"/>
      <c r="E261" s="36"/>
      <c r="F261" s="62"/>
      <c r="G261" s="69" t="s">
        <v>335</v>
      </c>
      <c r="H261" s="63">
        <f t="shared" si="34"/>
        <v>0</v>
      </c>
      <c r="I261" s="63">
        <f t="shared" si="34"/>
        <v>0</v>
      </c>
      <c r="J261" s="63">
        <f t="shared" si="34"/>
        <v>0</v>
      </c>
    </row>
    <row r="262" spans="1:233" x14ac:dyDescent="0.2">
      <c r="A262" s="36"/>
      <c r="B262" s="36"/>
      <c r="C262" s="36">
        <v>421</v>
      </c>
      <c r="D262" s="36"/>
      <c r="E262" s="34">
        <v>11</v>
      </c>
      <c r="F262" s="62"/>
      <c r="G262" s="62" t="s">
        <v>336</v>
      </c>
      <c r="H262" s="63">
        <f t="shared" si="34"/>
        <v>0</v>
      </c>
      <c r="I262" s="63">
        <f t="shared" si="34"/>
        <v>0</v>
      </c>
      <c r="J262" s="63">
        <f t="shared" si="34"/>
        <v>0</v>
      </c>
    </row>
    <row r="263" spans="1:233" x14ac:dyDescent="0.2">
      <c r="A263" s="36"/>
      <c r="B263" s="36"/>
      <c r="C263" s="36"/>
      <c r="D263" s="36">
        <v>4214</v>
      </c>
      <c r="E263" s="36"/>
      <c r="F263" s="62"/>
      <c r="G263" s="62" t="s">
        <v>341</v>
      </c>
      <c r="H263" s="63">
        <f>SUM(H264:H264)</f>
        <v>0</v>
      </c>
      <c r="I263" s="63">
        <f>SUM(I264:I264)</f>
        <v>0</v>
      </c>
      <c r="J263" s="63">
        <f>SUM(J264:J264)</f>
        <v>0</v>
      </c>
    </row>
    <row r="264" spans="1:233" x14ac:dyDescent="0.2">
      <c r="A264" s="34"/>
      <c r="B264" s="34"/>
      <c r="C264" s="34"/>
      <c r="D264" s="34"/>
      <c r="E264" s="34"/>
      <c r="F264" s="51">
        <f>'1. IZMJENE I DOP.PLANA A. 2024.'!F331</f>
        <v>421410</v>
      </c>
      <c r="G264" s="51" t="str">
        <f>'1. IZMJENE I DOP.PLANA A. 2024.'!G331</f>
        <v>Kanalizacija i odvodnja</v>
      </c>
      <c r="H264" s="64">
        <f>'1. IZMJENE I DOP.PLANA A. 2024.'!H331</f>
        <v>0</v>
      </c>
      <c r="I264" s="64">
        <f>'1. IZMJENE I DOP.PLANA A. 2024.'!I331</f>
        <v>0</v>
      </c>
      <c r="J264" s="64">
        <f>'1. IZMJENE I DOP.PLANA A. 2024.'!J331</f>
        <v>0</v>
      </c>
    </row>
    <row r="265" spans="1:233" x14ac:dyDescent="0.2">
      <c r="A265" s="59" t="s">
        <v>415</v>
      </c>
      <c r="B265" s="59"/>
      <c r="C265" s="59"/>
      <c r="D265" s="59"/>
      <c r="E265" s="59"/>
      <c r="F265" s="60"/>
      <c r="G265" s="60"/>
      <c r="H265" s="61">
        <f t="shared" ref="H265:J267" si="35">H266</f>
        <v>91850</v>
      </c>
      <c r="I265" s="61">
        <f t="shared" si="35"/>
        <v>2450</v>
      </c>
      <c r="J265" s="61">
        <f t="shared" si="35"/>
        <v>94300</v>
      </c>
      <c r="HE265" s="77"/>
      <c r="HF265" s="77"/>
      <c r="HG265" s="77"/>
      <c r="HH265" s="77"/>
      <c r="HI265" s="77"/>
      <c r="HJ265" s="77"/>
      <c r="HK265" s="77"/>
      <c r="HL265" s="77"/>
      <c r="HM265" s="77"/>
      <c r="HN265" s="77"/>
      <c r="HO265" s="77"/>
      <c r="HP265" s="77"/>
      <c r="HQ265" s="77"/>
      <c r="HR265" s="77"/>
      <c r="HS265" s="77"/>
      <c r="HT265" s="77"/>
      <c r="HU265" s="77"/>
      <c r="HV265" s="77"/>
      <c r="HW265" s="77"/>
      <c r="HX265" s="77"/>
      <c r="HY265" s="77"/>
    </row>
    <row r="266" spans="1:233" x14ac:dyDescent="0.2">
      <c r="A266" s="36">
        <v>3</v>
      </c>
      <c r="B266" s="36"/>
      <c r="C266" s="36"/>
      <c r="D266" s="36"/>
      <c r="E266" s="36"/>
      <c r="F266" s="62"/>
      <c r="G266" s="62" t="s">
        <v>136</v>
      </c>
      <c r="H266" s="63">
        <f>H267+H274</f>
        <v>91850</v>
      </c>
      <c r="I266" s="63">
        <f t="shared" ref="I266:J266" si="36">I267+I274</f>
        <v>2450</v>
      </c>
      <c r="J266" s="63">
        <f t="shared" si="36"/>
        <v>94300</v>
      </c>
    </row>
    <row r="267" spans="1:233" x14ac:dyDescent="0.2">
      <c r="A267" s="36"/>
      <c r="B267" s="36">
        <v>32</v>
      </c>
      <c r="C267" s="36"/>
      <c r="D267" s="36"/>
      <c r="E267" s="36"/>
      <c r="F267" s="62"/>
      <c r="G267" s="62" t="s">
        <v>148</v>
      </c>
      <c r="H267" s="63">
        <f t="shared" si="35"/>
        <v>88200</v>
      </c>
      <c r="I267" s="63">
        <f t="shared" si="35"/>
        <v>100</v>
      </c>
      <c r="J267" s="63">
        <f t="shared" si="35"/>
        <v>88300</v>
      </c>
    </row>
    <row r="268" spans="1:233" x14ac:dyDescent="0.2">
      <c r="A268" s="36"/>
      <c r="B268" s="36"/>
      <c r="C268" s="36">
        <v>323</v>
      </c>
      <c r="D268" s="36"/>
      <c r="E268" s="34">
        <v>11</v>
      </c>
      <c r="F268" s="62"/>
      <c r="G268" s="62" t="s">
        <v>172</v>
      </c>
      <c r="H268" s="63">
        <f>H269+H271</f>
        <v>88200</v>
      </c>
      <c r="I268" s="63">
        <f>I269+I271</f>
        <v>100</v>
      </c>
      <c r="J268" s="63">
        <f>J269+J271</f>
        <v>88300</v>
      </c>
    </row>
    <row r="269" spans="1:233" x14ac:dyDescent="0.2">
      <c r="A269" s="36"/>
      <c r="B269" s="36"/>
      <c r="C269" s="36"/>
      <c r="D269" s="36">
        <v>3232</v>
      </c>
      <c r="E269" s="36"/>
      <c r="F269" s="62"/>
      <c r="G269" s="62" t="s">
        <v>413</v>
      </c>
      <c r="H269" s="63">
        <f>H270</f>
        <v>1200</v>
      </c>
      <c r="I269" s="63">
        <f>I270</f>
        <v>100</v>
      </c>
      <c r="J269" s="63">
        <f>J270</f>
        <v>1300</v>
      </c>
    </row>
    <row r="270" spans="1:233" x14ac:dyDescent="0.2">
      <c r="A270" s="34"/>
      <c r="B270" s="34"/>
      <c r="C270" s="34"/>
      <c r="D270" s="34"/>
      <c r="E270" s="34"/>
      <c r="F270" s="51">
        <f>'1. IZMJENE I DOP.PLANA A. 2024.'!F163</f>
        <v>323213</v>
      </c>
      <c r="G270" s="51" t="str">
        <f>'1. IZMJENE I DOP.PLANA A. 2024.'!G163</f>
        <v>Obilježavanje nerazvrstanih cesta prometnim znakovima i putokazima</v>
      </c>
      <c r="H270" s="64">
        <f>'1. IZMJENE I DOP.PLANA A. 2024.'!H163</f>
        <v>1200</v>
      </c>
      <c r="I270" s="64">
        <f>'1. IZMJENE I DOP.PLANA A. 2024.'!I163</f>
        <v>100</v>
      </c>
      <c r="J270" s="64">
        <f>'1. IZMJENE I DOP.PLANA A. 2024.'!J163</f>
        <v>1300</v>
      </c>
    </row>
    <row r="271" spans="1:233" x14ac:dyDescent="0.2">
      <c r="A271" s="36"/>
      <c r="B271" s="36"/>
      <c r="C271" s="36"/>
      <c r="D271" s="36">
        <v>3234</v>
      </c>
      <c r="E271" s="36"/>
      <c r="F271" s="62"/>
      <c r="G271" s="62" t="s">
        <v>199</v>
      </c>
      <c r="H271" s="63">
        <f>H272+H273</f>
        <v>87000</v>
      </c>
      <c r="I271" s="63">
        <f>J271-H271</f>
        <v>0</v>
      </c>
      <c r="J271" s="63">
        <f>J272+J273</f>
        <v>87000</v>
      </c>
    </row>
    <row r="272" spans="1:233" x14ac:dyDescent="0.2">
      <c r="A272" s="36"/>
      <c r="B272" s="36"/>
      <c r="C272" s="36"/>
      <c r="D272" s="36"/>
      <c r="E272" s="80"/>
      <c r="F272" s="51">
        <f>'1. IZMJENE I DOP.PLANA A. 2024.'!F190</f>
        <v>323494</v>
      </c>
      <c r="G272" s="51" t="str">
        <f>'1. IZMJENE I DOP.PLANA A. 2024.'!G190</f>
        <v>Zimsko održavanje cesta</v>
      </c>
      <c r="H272" s="64">
        <f>'1. IZMJENE I DOP.PLANA A. 2024.'!H190</f>
        <v>42000</v>
      </c>
      <c r="I272" s="64">
        <f>'1. IZMJENE I DOP.PLANA A. 2024.'!I190</f>
        <v>0</v>
      </c>
      <c r="J272" s="64">
        <f>'1. IZMJENE I DOP.PLANA A. 2024.'!J190</f>
        <v>42000</v>
      </c>
      <c r="L272" s="73"/>
      <c r="Q272" s="85"/>
    </row>
    <row r="273" spans="1:233" x14ac:dyDescent="0.2">
      <c r="A273" s="34"/>
      <c r="B273" s="34"/>
      <c r="C273" s="34"/>
      <c r="D273" s="34"/>
      <c r="E273" s="34"/>
      <c r="F273" s="51">
        <f>'1. IZMJENE I DOP.PLANA A. 2024.'!F187</f>
        <v>323490</v>
      </c>
      <c r="G273" s="51" t="str">
        <f>'1. IZMJENE I DOP.PLANA A. 2024.'!G187</f>
        <v>Ostale komunalne usluge</v>
      </c>
      <c r="H273" s="64">
        <f>'1. IZMJENE I DOP.PLANA A. 2024.'!H187</f>
        <v>45000</v>
      </c>
      <c r="I273" s="64">
        <f>'1. IZMJENE I DOP.PLANA A. 2024.'!I187</f>
        <v>0</v>
      </c>
      <c r="J273" s="64">
        <f>'1. IZMJENE I DOP.PLANA A. 2024.'!J187</f>
        <v>45000</v>
      </c>
    </row>
    <row r="274" spans="1:233" ht="18" x14ac:dyDescent="0.2">
      <c r="A274" s="36"/>
      <c r="B274" s="36">
        <v>36</v>
      </c>
      <c r="C274" s="36"/>
      <c r="D274" s="36"/>
      <c r="E274" s="36"/>
      <c r="F274" s="62"/>
      <c r="G274" s="69" t="s">
        <v>395</v>
      </c>
      <c r="H274" s="63">
        <f>H275</f>
        <v>3650</v>
      </c>
      <c r="I274" s="63">
        <f t="shared" ref="I274:J275" si="37">I275</f>
        <v>2350</v>
      </c>
      <c r="J274" s="63">
        <f t="shared" si="37"/>
        <v>6000</v>
      </c>
    </row>
    <row r="275" spans="1:233" x14ac:dyDescent="0.2">
      <c r="A275" s="36"/>
      <c r="B275" s="36"/>
      <c r="C275" s="36">
        <v>363</v>
      </c>
      <c r="D275" s="36"/>
      <c r="E275" s="34">
        <v>11</v>
      </c>
      <c r="F275" s="62"/>
      <c r="G275" s="62" t="s">
        <v>267</v>
      </c>
      <c r="H275" s="63">
        <f>H276</f>
        <v>3650</v>
      </c>
      <c r="I275" s="63">
        <f t="shared" si="37"/>
        <v>2350</v>
      </c>
      <c r="J275" s="63">
        <f t="shared" si="37"/>
        <v>6000</v>
      </c>
    </row>
    <row r="276" spans="1:233" x14ac:dyDescent="0.2">
      <c r="A276" s="36"/>
      <c r="B276" s="36"/>
      <c r="C276" s="36"/>
      <c r="D276" s="36">
        <v>3631</v>
      </c>
      <c r="E276" s="36"/>
      <c r="F276" s="62"/>
      <c r="G276" s="62" t="s">
        <v>268</v>
      </c>
      <c r="H276" s="63">
        <f>SUM(H277:H278)</f>
        <v>3650</v>
      </c>
      <c r="I276" s="63">
        <f t="shared" ref="I276:J276" si="38">SUM(I277:I278)</f>
        <v>2350</v>
      </c>
      <c r="J276" s="63">
        <f t="shared" si="38"/>
        <v>6000</v>
      </c>
    </row>
    <row r="277" spans="1:233" x14ac:dyDescent="0.2">
      <c r="A277" s="34"/>
      <c r="B277" s="34"/>
      <c r="C277" s="34"/>
      <c r="D277" s="34"/>
      <c r="E277" s="34"/>
      <c r="F277" s="51">
        <f>'1. IZMJENE I DOP.PLANA A. 2024.'!F269</f>
        <v>363160</v>
      </c>
      <c r="G277" s="51" t="str">
        <f>'1. IZMJENE I DOP.PLANA A. 2024.'!G269</f>
        <v>Tekuća pomoć općinskim proračunima-sufinanciranje komunalnog redara</v>
      </c>
      <c r="H277" s="64">
        <f>'1. IZMJENE I DOP.PLANA A. 2024.'!H269</f>
        <v>1825</v>
      </c>
      <c r="I277" s="64">
        <f>'1. IZMJENE I DOP.PLANA A. 2024.'!I269</f>
        <v>-1825</v>
      </c>
      <c r="J277" s="64">
        <f>'1. IZMJENE I DOP.PLANA A. 2024.'!J269</f>
        <v>0</v>
      </c>
    </row>
    <row r="278" spans="1:233" x14ac:dyDescent="0.2">
      <c r="A278" s="34"/>
      <c r="B278" s="34"/>
      <c r="C278" s="34"/>
      <c r="D278" s="34"/>
      <c r="E278" s="34"/>
      <c r="F278" s="51">
        <f>'1. IZMJENE I DOP.PLANA A. 2024.'!F270</f>
        <v>363161</v>
      </c>
      <c r="G278" s="51" t="str">
        <f>'1. IZMJENE I DOP.PLANA A. 2024.'!G270</f>
        <v>Tekuća pomoć općinskim proračunima-sufinanciranje poljoprivrednog redara</v>
      </c>
      <c r="H278" s="64">
        <f>'1. IZMJENE I DOP.PLANA A. 2024.'!H270</f>
        <v>1825</v>
      </c>
      <c r="I278" s="64">
        <f>'1. IZMJENE I DOP.PLANA A. 2024.'!I270</f>
        <v>4175</v>
      </c>
      <c r="J278" s="64">
        <f>'1. IZMJENE I DOP.PLANA A. 2024.'!J270</f>
        <v>6000</v>
      </c>
    </row>
    <row r="279" spans="1:233" x14ac:dyDescent="0.2">
      <c r="A279" s="59" t="s">
        <v>416</v>
      </c>
      <c r="B279" s="59"/>
      <c r="C279" s="59"/>
      <c r="D279" s="59"/>
      <c r="E279" s="59"/>
      <c r="F279" s="60"/>
      <c r="G279" s="60"/>
      <c r="H279" s="61">
        <f t="shared" ref="H279:J282" si="39">H280</f>
        <v>0</v>
      </c>
      <c r="I279" s="61">
        <f t="shared" si="39"/>
        <v>0</v>
      </c>
      <c r="J279" s="61">
        <f t="shared" si="39"/>
        <v>0</v>
      </c>
      <c r="HE279" s="77"/>
      <c r="HF279" s="77"/>
      <c r="HG279" s="77"/>
      <c r="HH279" s="77"/>
      <c r="HI279" s="77"/>
      <c r="HJ279" s="77"/>
      <c r="HK279" s="77"/>
      <c r="HL279" s="77"/>
      <c r="HM279" s="77"/>
      <c r="HN279" s="77"/>
      <c r="HO279" s="77"/>
      <c r="HP279" s="77"/>
      <c r="HQ279" s="77"/>
      <c r="HR279" s="77"/>
      <c r="HS279" s="77"/>
      <c r="HT279" s="77"/>
      <c r="HU279" s="77"/>
      <c r="HV279" s="77"/>
      <c r="HW279" s="77"/>
      <c r="HX279" s="77"/>
      <c r="HY279" s="77"/>
    </row>
    <row r="280" spans="1:233" ht="18" x14ac:dyDescent="0.2">
      <c r="A280" s="36">
        <v>4</v>
      </c>
      <c r="B280" s="36"/>
      <c r="C280" s="36"/>
      <c r="D280" s="36"/>
      <c r="E280" s="36"/>
      <c r="F280" s="62"/>
      <c r="G280" s="69" t="s">
        <v>386</v>
      </c>
      <c r="H280" s="63">
        <f t="shared" si="39"/>
        <v>0</v>
      </c>
      <c r="I280" s="63">
        <f t="shared" si="39"/>
        <v>0</v>
      </c>
      <c r="J280" s="63">
        <f t="shared" si="39"/>
        <v>0</v>
      </c>
    </row>
    <row r="281" spans="1:233" ht="18" x14ac:dyDescent="0.2">
      <c r="A281" s="36"/>
      <c r="B281" s="36">
        <v>41</v>
      </c>
      <c r="C281" s="36"/>
      <c r="D281" s="36"/>
      <c r="E281" s="36"/>
      <c r="F281" s="62"/>
      <c r="G281" s="69" t="s">
        <v>417</v>
      </c>
      <c r="H281" s="63">
        <f t="shared" si="39"/>
        <v>0</v>
      </c>
      <c r="I281" s="63">
        <f t="shared" si="39"/>
        <v>0</v>
      </c>
      <c r="J281" s="63">
        <f t="shared" si="39"/>
        <v>0</v>
      </c>
    </row>
    <row r="282" spans="1:233" x14ac:dyDescent="0.2">
      <c r="A282" s="36"/>
      <c r="B282" s="36"/>
      <c r="C282" s="36">
        <v>412</v>
      </c>
      <c r="D282" s="36"/>
      <c r="E282" s="34">
        <v>11</v>
      </c>
      <c r="F282" s="62"/>
      <c r="G282" s="62" t="s">
        <v>326</v>
      </c>
      <c r="H282" s="63">
        <f t="shared" si="39"/>
        <v>0</v>
      </c>
      <c r="I282" s="63">
        <f t="shared" si="39"/>
        <v>0</v>
      </c>
      <c r="J282" s="63">
        <f t="shared" si="39"/>
        <v>0</v>
      </c>
    </row>
    <row r="283" spans="1:233" x14ac:dyDescent="0.2">
      <c r="A283" s="36"/>
      <c r="B283" s="36"/>
      <c r="C283" s="36"/>
      <c r="D283" s="36">
        <v>4126</v>
      </c>
      <c r="E283" s="36"/>
      <c r="F283" s="62"/>
      <c r="G283" s="62" t="s">
        <v>332</v>
      </c>
      <c r="H283" s="63">
        <f>H284</f>
        <v>0</v>
      </c>
      <c r="I283" s="63">
        <f>I284</f>
        <v>0</v>
      </c>
      <c r="J283" s="63">
        <f>J284</f>
        <v>0</v>
      </c>
    </row>
    <row r="284" spans="1:233" x14ac:dyDescent="0.2">
      <c r="A284" s="36"/>
      <c r="B284" s="36"/>
      <c r="C284" s="36"/>
      <c r="D284" s="36"/>
      <c r="E284" s="34"/>
      <c r="F284" s="51">
        <f>'1. IZMJENE I DOP.PLANA A. 2024.'!F321</f>
        <v>412610</v>
      </c>
      <c r="G284" s="51" t="str">
        <f>'1. IZMJENE I DOP.PLANA A. 2024.'!G321</f>
        <v>Prostorni plan</v>
      </c>
      <c r="H284" s="64">
        <f>'1. IZMJENE I DOP.PLANA A. 2024.'!H321</f>
        <v>0</v>
      </c>
      <c r="I284" s="64">
        <f>'1. IZMJENE I DOP.PLANA A. 2024.'!I321</f>
        <v>0</v>
      </c>
      <c r="J284" s="64">
        <f>'1. IZMJENE I DOP.PLANA A. 2024.'!J321</f>
        <v>0</v>
      </c>
      <c r="L284" s="73"/>
    </row>
    <row r="285" spans="1:233" x14ac:dyDescent="0.2">
      <c r="A285" s="56" t="s">
        <v>418</v>
      </c>
      <c r="B285" s="56"/>
      <c r="C285" s="56"/>
      <c r="D285" s="56"/>
      <c r="E285" s="56"/>
      <c r="F285" s="57"/>
      <c r="G285" s="57"/>
      <c r="H285" s="58">
        <f>H286+H292</f>
        <v>43500</v>
      </c>
      <c r="I285" s="58">
        <f>I286+I292</f>
        <v>-43500</v>
      </c>
      <c r="J285" s="58">
        <f>J286+J292</f>
        <v>0</v>
      </c>
      <c r="HE285" s="83"/>
      <c r="HF285" s="83"/>
      <c r="HG285" s="83"/>
      <c r="HH285" s="83"/>
      <c r="HI285" s="83"/>
      <c r="HJ285" s="83"/>
      <c r="HK285" s="83"/>
      <c r="HL285" s="83"/>
      <c r="HM285" s="83"/>
      <c r="HN285" s="83"/>
      <c r="HO285" s="83"/>
      <c r="HP285" s="83"/>
      <c r="HQ285" s="83"/>
      <c r="HR285" s="83"/>
      <c r="HS285" s="83"/>
      <c r="HT285" s="83"/>
      <c r="HU285" s="83"/>
      <c r="HV285" s="83"/>
      <c r="HW285" s="83"/>
      <c r="HX285" s="83"/>
      <c r="HY285" s="83"/>
    </row>
    <row r="286" spans="1:233" x14ac:dyDescent="0.2">
      <c r="A286" s="59" t="s">
        <v>419</v>
      </c>
      <c r="B286" s="59"/>
      <c r="C286" s="59"/>
      <c r="D286" s="59"/>
      <c r="E286" s="59"/>
      <c r="F286" s="60"/>
      <c r="G286" s="60"/>
      <c r="H286" s="61">
        <f t="shared" ref="H286:J289" si="40">H287</f>
        <v>0</v>
      </c>
      <c r="I286" s="61">
        <f t="shared" si="40"/>
        <v>0</v>
      </c>
      <c r="J286" s="61">
        <f t="shared" si="40"/>
        <v>0</v>
      </c>
      <c r="HE286" s="77"/>
      <c r="HF286" s="77"/>
      <c r="HG286" s="77"/>
      <c r="HH286" s="77"/>
      <c r="HI286" s="77"/>
      <c r="HJ286" s="77"/>
      <c r="HK286" s="77"/>
      <c r="HL286" s="77"/>
      <c r="HM286" s="77"/>
      <c r="HN286" s="77"/>
      <c r="HO286" s="77"/>
      <c r="HP286" s="77"/>
      <c r="HQ286" s="77"/>
      <c r="HR286" s="77"/>
      <c r="HS286" s="77"/>
      <c r="HT286" s="77"/>
      <c r="HU286" s="77"/>
      <c r="HV286" s="77"/>
      <c r="HW286" s="77"/>
      <c r="HX286" s="77"/>
      <c r="HY286" s="77"/>
    </row>
    <row r="287" spans="1:233" ht="18" x14ac:dyDescent="0.2">
      <c r="A287" s="36">
        <v>4</v>
      </c>
      <c r="B287" s="36"/>
      <c r="C287" s="36"/>
      <c r="D287" s="36"/>
      <c r="E287" s="36"/>
      <c r="F287" s="62"/>
      <c r="G287" s="69" t="s">
        <v>386</v>
      </c>
      <c r="H287" s="63">
        <f t="shared" si="40"/>
        <v>0</v>
      </c>
      <c r="I287" s="63">
        <f t="shared" si="40"/>
        <v>0</v>
      </c>
      <c r="J287" s="63">
        <f t="shared" si="40"/>
        <v>0</v>
      </c>
    </row>
    <row r="288" spans="1:233" x14ac:dyDescent="0.2">
      <c r="A288" s="36"/>
      <c r="B288" s="36">
        <v>42</v>
      </c>
      <c r="C288" s="36"/>
      <c r="D288" s="36"/>
      <c r="E288" s="36"/>
      <c r="F288" s="62"/>
      <c r="G288" s="69" t="s">
        <v>335</v>
      </c>
      <c r="H288" s="63">
        <f t="shared" si="40"/>
        <v>0</v>
      </c>
      <c r="I288" s="63">
        <f t="shared" si="40"/>
        <v>0</v>
      </c>
      <c r="J288" s="63">
        <f t="shared" si="40"/>
        <v>0</v>
      </c>
    </row>
    <row r="289" spans="1:233" x14ac:dyDescent="0.2">
      <c r="A289" s="36"/>
      <c r="B289" s="36"/>
      <c r="C289" s="36">
        <v>421</v>
      </c>
      <c r="D289" s="36"/>
      <c r="E289" s="34">
        <v>11</v>
      </c>
      <c r="F289" s="62"/>
      <c r="G289" s="62" t="s">
        <v>336</v>
      </c>
      <c r="H289" s="63">
        <f t="shared" si="40"/>
        <v>0</v>
      </c>
      <c r="I289" s="63">
        <f t="shared" si="40"/>
        <v>0</v>
      </c>
      <c r="J289" s="63">
        <f t="shared" si="40"/>
        <v>0</v>
      </c>
    </row>
    <row r="290" spans="1:233" x14ac:dyDescent="0.2">
      <c r="A290" s="36"/>
      <c r="B290" s="36"/>
      <c r="C290" s="36"/>
      <c r="D290" s="36">
        <v>4213</v>
      </c>
      <c r="E290" s="36"/>
      <c r="F290" s="62"/>
      <c r="G290" s="62" t="s">
        <v>420</v>
      </c>
      <c r="H290" s="63">
        <f>SUM(H291:H291)</f>
        <v>0</v>
      </c>
      <c r="I290" s="63">
        <f>SUM(I291:I291)</f>
        <v>0</v>
      </c>
      <c r="J290" s="63">
        <f>SUM(J291:J291)</f>
        <v>0</v>
      </c>
    </row>
    <row r="291" spans="1:233" x14ac:dyDescent="0.2">
      <c r="A291" s="34"/>
      <c r="B291" s="34"/>
      <c r="C291" s="34"/>
      <c r="D291" s="34"/>
      <c r="E291" s="70"/>
      <c r="F291" s="51"/>
      <c r="G291" s="51"/>
      <c r="H291" s="64"/>
      <c r="I291" s="64">
        <f>J291-H291</f>
        <v>0</v>
      </c>
      <c r="J291" s="64"/>
      <c r="L291" s="73"/>
      <c r="Q291" s="85"/>
    </row>
    <row r="292" spans="1:233" x14ac:dyDescent="0.2">
      <c r="A292" s="59" t="s">
        <v>421</v>
      </c>
      <c r="B292" s="59"/>
      <c r="C292" s="59"/>
      <c r="D292" s="59"/>
      <c r="E292" s="59"/>
      <c r="F292" s="60"/>
      <c r="G292" s="60"/>
      <c r="H292" s="61">
        <f t="shared" ref="H292:J295" si="41">H293</f>
        <v>43500</v>
      </c>
      <c r="I292" s="61">
        <f t="shared" si="41"/>
        <v>-43500</v>
      </c>
      <c r="J292" s="61">
        <f t="shared" si="41"/>
        <v>0</v>
      </c>
      <c r="HE292" s="77"/>
      <c r="HF292" s="77"/>
      <c r="HG292" s="77"/>
      <c r="HH292" s="77"/>
      <c r="HI292" s="77"/>
      <c r="HJ292" s="77"/>
      <c r="HK292" s="77"/>
      <c r="HL292" s="77"/>
      <c r="HM292" s="77"/>
      <c r="HN292" s="77"/>
      <c r="HO292" s="77"/>
      <c r="HP292" s="77"/>
      <c r="HQ292" s="77"/>
      <c r="HR292" s="77"/>
      <c r="HS292" s="77"/>
      <c r="HT292" s="77"/>
      <c r="HU292" s="77"/>
      <c r="HV292" s="77"/>
      <c r="HW292" s="77"/>
      <c r="HX292" s="77"/>
      <c r="HY292" s="77"/>
    </row>
    <row r="293" spans="1:233" ht="18" x14ac:dyDescent="0.2">
      <c r="A293" s="36">
        <v>4</v>
      </c>
      <c r="B293" s="36"/>
      <c r="C293" s="36"/>
      <c r="D293" s="36"/>
      <c r="E293" s="36"/>
      <c r="F293" s="62"/>
      <c r="G293" s="69" t="s">
        <v>386</v>
      </c>
      <c r="H293" s="63">
        <f t="shared" si="41"/>
        <v>43500</v>
      </c>
      <c r="I293" s="63">
        <f t="shared" si="41"/>
        <v>-43500</v>
      </c>
      <c r="J293" s="63">
        <f t="shared" si="41"/>
        <v>0</v>
      </c>
    </row>
    <row r="294" spans="1:233" ht="18" x14ac:dyDescent="0.2">
      <c r="A294" s="36"/>
      <c r="B294" s="36">
        <v>42</v>
      </c>
      <c r="C294" s="36"/>
      <c r="D294" s="36"/>
      <c r="E294" s="36"/>
      <c r="F294" s="62"/>
      <c r="G294" s="69" t="s">
        <v>411</v>
      </c>
      <c r="H294" s="63">
        <f t="shared" si="41"/>
        <v>43500</v>
      </c>
      <c r="I294" s="63">
        <f t="shared" si="41"/>
        <v>-43500</v>
      </c>
      <c r="J294" s="63">
        <f t="shared" si="41"/>
        <v>0</v>
      </c>
    </row>
    <row r="295" spans="1:233" x14ac:dyDescent="0.2">
      <c r="A295" s="36"/>
      <c r="B295" s="36"/>
      <c r="C295" s="36">
        <v>421</v>
      </c>
      <c r="D295" s="36"/>
      <c r="E295" s="34">
        <v>11</v>
      </c>
      <c r="F295" s="62"/>
      <c r="G295" s="62" t="s">
        <v>336</v>
      </c>
      <c r="H295" s="63">
        <f t="shared" si="41"/>
        <v>43500</v>
      </c>
      <c r="I295" s="63">
        <f t="shared" si="41"/>
        <v>-43500</v>
      </c>
      <c r="J295" s="63">
        <f t="shared" si="41"/>
        <v>0</v>
      </c>
    </row>
    <row r="296" spans="1:233" x14ac:dyDescent="0.2">
      <c r="A296" s="36"/>
      <c r="B296" s="36"/>
      <c r="C296" s="36"/>
      <c r="D296" s="36">
        <v>4213</v>
      </c>
      <c r="E296" s="36"/>
      <c r="F296" s="62"/>
      <c r="G296" s="62" t="s">
        <v>420</v>
      </c>
      <c r="H296" s="63">
        <f>SUM(H297:H298)</f>
        <v>43500</v>
      </c>
      <c r="I296" s="63">
        <f>SUM(I297:I298)</f>
        <v>-43500</v>
      </c>
      <c r="J296" s="63">
        <f>SUM(J297:J298)</f>
        <v>0</v>
      </c>
    </row>
    <row r="297" spans="1:233" x14ac:dyDescent="0.2">
      <c r="A297" s="36"/>
      <c r="B297" s="36"/>
      <c r="C297" s="36"/>
      <c r="D297" s="36"/>
      <c r="E297" s="36"/>
      <c r="F297" s="51">
        <f>'1. IZMJENE I DOP.PLANA A. 2024.'!F328</f>
        <v>421310</v>
      </c>
      <c r="G297" s="51" t="str">
        <f>'1. IZMJENE I DOP.PLANA A. 2024.'!G328</f>
        <v>Ceste-EU natječaji</v>
      </c>
      <c r="H297" s="64">
        <f>'1. IZMJENE I DOP.PLANA A. 2024.'!H328</f>
        <v>43500</v>
      </c>
      <c r="I297" s="64">
        <f>'1. IZMJENE I DOP.PLANA A. 2024.'!I328</f>
        <v>-43500</v>
      </c>
      <c r="J297" s="64">
        <f>'1. IZMJENE I DOP.PLANA A. 2024.'!J328</f>
        <v>0</v>
      </c>
    </row>
    <row r="298" spans="1:233" x14ac:dyDescent="0.2">
      <c r="A298" s="34"/>
      <c r="B298" s="34"/>
      <c r="C298" s="34"/>
      <c r="D298" s="34"/>
      <c r="E298" s="70"/>
      <c r="F298" s="51">
        <f>'1. IZMJENE I DOP.PLANA A. 2024.'!F329</f>
        <v>421312</v>
      </c>
      <c r="G298" s="51" t="str">
        <f>'1. IZMJENE I DOP.PLANA A. 2024.'!G329</f>
        <v>Asfaltiranje nerazvrstanih cesta</v>
      </c>
      <c r="H298" s="64">
        <f>'1. IZMJENE I DOP.PLANA A. 2024.'!H329</f>
        <v>0</v>
      </c>
      <c r="I298" s="64">
        <f>'1. IZMJENE I DOP.PLANA A. 2024.'!I329</f>
        <v>0</v>
      </c>
      <c r="J298" s="64">
        <f>'1. IZMJENE I DOP.PLANA A. 2024.'!J329</f>
        <v>0</v>
      </c>
      <c r="L298" s="73"/>
      <c r="Q298" s="74"/>
    </row>
    <row r="299" spans="1:233" x14ac:dyDescent="0.2">
      <c r="A299" s="56" t="s">
        <v>422</v>
      </c>
      <c r="B299" s="56"/>
      <c r="C299" s="56"/>
      <c r="D299" s="56"/>
      <c r="E299" s="56"/>
      <c r="F299" s="57"/>
      <c r="G299" s="57"/>
      <c r="H299" s="58">
        <f>H300+H321+H332</f>
        <v>1332800</v>
      </c>
      <c r="I299" s="58">
        <f>I300+I321+I332</f>
        <v>-1311655</v>
      </c>
      <c r="J299" s="58">
        <f>J300+J321+J332</f>
        <v>21145</v>
      </c>
      <c r="HE299" s="83"/>
      <c r="HF299" s="83"/>
      <c r="HG299" s="83"/>
      <c r="HH299" s="83"/>
      <c r="HI299" s="83"/>
      <c r="HJ299" s="83"/>
      <c r="HK299" s="83"/>
      <c r="HL299" s="83"/>
      <c r="HM299" s="83"/>
      <c r="HN299" s="83"/>
      <c r="HO299" s="83"/>
      <c r="HP299" s="83"/>
      <c r="HQ299" s="83"/>
      <c r="HR299" s="83"/>
      <c r="HS299" s="83"/>
      <c r="HT299" s="83"/>
      <c r="HU299" s="83"/>
      <c r="HV299" s="83"/>
      <c r="HW299" s="83"/>
      <c r="HX299" s="83"/>
      <c r="HY299" s="83"/>
    </row>
    <row r="300" spans="1:233" x14ac:dyDescent="0.2">
      <c r="A300" s="59" t="s">
        <v>423</v>
      </c>
      <c r="B300" s="59"/>
      <c r="C300" s="59"/>
      <c r="D300" s="59"/>
      <c r="E300" s="59"/>
      <c r="F300" s="60"/>
      <c r="G300" s="60"/>
      <c r="H300" s="61">
        <f>H301+H313</f>
        <v>1323500</v>
      </c>
      <c r="I300" s="61">
        <f>I301+I313</f>
        <v>-1311200</v>
      </c>
      <c r="J300" s="61">
        <f>J301+J313</f>
        <v>12300</v>
      </c>
      <c r="HE300" s="77"/>
      <c r="HF300" s="77"/>
      <c r="HG300" s="77"/>
      <c r="HH300" s="77"/>
      <c r="HI300" s="77"/>
      <c r="HJ300" s="77"/>
      <c r="HK300" s="77"/>
      <c r="HL300" s="77"/>
      <c r="HM300" s="77"/>
      <c r="HN300" s="77"/>
      <c r="HO300" s="77"/>
      <c r="HP300" s="77"/>
      <c r="HQ300" s="77"/>
      <c r="HR300" s="77"/>
      <c r="HS300" s="77"/>
      <c r="HT300" s="77"/>
      <c r="HU300" s="77"/>
      <c r="HV300" s="77"/>
      <c r="HW300" s="77"/>
      <c r="HX300" s="77"/>
      <c r="HY300" s="77"/>
    </row>
    <row r="301" spans="1:233" x14ac:dyDescent="0.2">
      <c r="A301" s="36">
        <v>3</v>
      </c>
      <c r="B301" s="36"/>
      <c r="C301" s="36"/>
      <c r="D301" s="36"/>
      <c r="E301" s="36"/>
      <c r="F301" s="62"/>
      <c r="G301" s="62" t="s">
        <v>136</v>
      </c>
      <c r="H301" s="63">
        <f t="shared" ref="H301:J303" si="42">H302</f>
        <v>10000</v>
      </c>
      <c r="I301" s="63">
        <f t="shared" si="42"/>
        <v>2300</v>
      </c>
      <c r="J301" s="63">
        <f t="shared" si="42"/>
        <v>12300</v>
      </c>
    </row>
    <row r="302" spans="1:233" x14ac:dyDescent="0.2">
      <c r="A302" s="36"/>
      <c r="B302" s="36">
        <v>38</v>
      </c>
      <c r="C302" s="36"/>
      <c r="D302" s="36"/>
      <c r="E302" s="36"/>
      <c r="F302" s="62"/>
      <c r="G302" s="62" t="s">
        <v>307</v>
      </c>
      <c r="H302" s="63">
        <f t="shared" si="42"/>
        <v>10000</v>
      </c>
      <c r="I302" s="63">
        <f t="shared" si="42"/>
        <v>2300</v>
      </c>
      <c r="J302" s="63">
        <f t="shared" si="42"/>
        <v>12300</v>
      </c>
    </row>
    <row r="303" spans="1:233" x14ac:dyDescent="0.2">
      <c r="A303" s="36"/>
      <c r="B303" s="36"/>
      <c r="C303" s="36">
        <v>381</v>
      </c>
      <c r="D303" s="36"/>
      <c r="E303" s="34">
        <v>11</v>
      </c>
      <c r="F303" s="62"/>
      <c r="G303" s="62" t="s">
        <v>124</v>
      </c>
      <c r="H303" s="63">
        <f t="shared" si="42"/>
        <v>10000</v>
      </c>
      <c r="I303" s="63">
        <f t="shared" si="42"/>
        <v>2300</v>
      </c>
      <c r="J303" s="63">
        <f>J304</f>
        <v>12300</v>
      </c>
    </row>
    <row r="304" spans="1:233" x14ac:dyDescent="0.2">
      <c r="A304" s="36"/>
      <c r="B304" s="36"/>
      <c r="C304" s="36"/>
      <c r="D304" s="36">
        <v>3811</v>
      </c>
      <c r="E304" s="36"/>
      <c r="F304" s="62"/>
      <c r="G304" s="62" t="s">
        <v>308</v>
      </c>
      <c r="H304" s="63">
        <f>H305</f>
        <v>10000</v>
      </c>
      <c r="I304" s="63">
        <f t="shared" ref="I304" si="43">J304-H304</f>
        <v>2300</v>
      </c>
      <c r="J304" s="63">
        <f>SUM(J305:J305)</f>
        <v>12300</v>
      </c>
    </row>
    <row r="305" spans="1:10" x14ac:dyDescent="0.2">
      <c r="A305" s="34"/>
      <c r="B305" s="34"/>
      <c r="C305" s="34"/>
      <c r="D305" s="34"/>
      <c r="E305" s="34"/>
      <c r="F305" s="51">
        <f>'1. IZMJENE I DOP.PLANA A. 2024.'!F296</f>
        <v>3811</v>
      </c>
      <c r="G305" s="51" t="str">
        <f>'1. IZMJENE I DOP.PLANA A. 2024.'!G296</f>
        <v>Tekuće donacije u novcu-rekreacija</v>
      </c>
      <c r="H305" s="64">
        <f>'1. IZMJENE I DOP.PLANA A. 2024.'!H296</f>
        <v>10000</v>
      </c>
      <c r="I305" s="64">
        <f>'1. IZMJENE I DOP.PLANA A. 2024.'!I296</f>
        <v>2300</v>
      </c>
      <c r="J305" s="64">
        <f>'1. IZMJENE I DOP.PLANA A. 2024.'!J296</f>
        <v>12300</v>
      </c>
    </row>
    <row r="306" spans="1:10" x14ac:dyDescent="0.2">
      <c r="A306" s="34"/>
      <c r="B306" s="34"/>
      <c r="C306" s="34"/>
      <c r="D306" s="34"/>
      <c r="E306" s="34"/>
      <c r="F306" s="51">
        <v>381143</v>
      </c>
      <c r="G306" s="51" t="s">
        <v>527</v>
      </c>
      <c r="H306" s="64">
        <v>0</v>
      </c>
      <c r="I306" s="64"/>
      <c r="J306" s="64">
        <v>1500</v>
      </c>
    </row>
    <row r="307" spans="1:10" x14ac:dyDescent="0.2">
      <c r="A307" s="34"/>
      <c r="B307" s="34"/>
      <c r="C307" s="34"/>
      <c r="D307" s="34"/>
      <c r="E307" s="34"/>
      <c r="F307" s="51">
        <v>3811422</v>
      </c>
      <c r="G307" s="51" t="s">
        <v>528</v>
      </c>
      <c r="H307" s="64">
        <v>0</v>
      </c>
      <c r="I307" s="64"/>
      <c r="J307" s="64">
        <v>1300</v>
      </c>
    </row>
    <row r="308" spans="1:10" x14ac:dyDescent="0.2">
      <c r="A308" s="34"/>
      <c r="B308" s="34"/>
      <c r="C308" s="34"/>
      <c r="D308" s="34"/>
      <c r="E308" s="34"/>
      <c r="F308" s="51">
        <v>381144</v>
      </c>
      <c r="G308" s="51" t="s">
        <v>499</v>
      </c>
      <c r="H308" s="64">
        <v>0</v>
      </c>
      <c r="I308" s="64">
        <f>J308-H308</f>
        <v>2350</v>
      </c>
      <c r="J308" s="64">
        <v>2350</v>
      </c>
    </row>
    <row r="309" spans="1:10" x14ac:dyDescent="0.2">
      <c r="A309" s="34"/>
      <c r="B309" s="34"/>
      <c r="C309" s="34"/>
      <c r="D309" s="34"/>
      <c r="E309" s="34"/>
      <c r="F309" s="51">
        <v>3811490</v>
      </c>
      <c r="G309" s="51" t="s">
        <v>500</v>
      </c>
      <c r="H309" s="64">
        <v>0</v>
      </c>
      <c r="I309" s="64">
        <f>J309-H309</f>
        <v>1500</v>
      </c>
      <c r="J309" s="64">
        <v>1500</v>
      </c>
    </row>
    <row r="310" spans="1:10" x14ac:dyDescent="0.2">
      <c r="A310" s="34"/>
      <c r="B310" s="34"/>
      <c r="C310" s="34"/>
      <c r="D310" s="34"/>
      <c r="E310" s="34"/>
      <c r="F310" s="51">
        <v>3811491</v>
      </c>
      <c r="G310" s="51" t="s">
        <v>501</v>
      </c>
      <c r="H310" s="64">
        <v>0</v>
      </c>
      <c r="I310" s="64">
        <f>J310-H310</f>
        <v>1500</v>
      </c>
      <c r="J310" s="64">
        <v>1500</v>
      </c>
    </row>
    <row r="311" spans="1:10" x14ac:dyDescent="0.2">
      <c r="A311" s="34"/>
      <c r="B311" s="34"/>
      <c r="C311" s="34"/>
      <c r="D311" s="34"/>
      <c r="E311" s="34"/>
      <c r="F311" s="51">
        <v>3811496</v>
      </c>
      <c r="G311" s="51" t="s">
        <v>502</v>
      </c>
      <c r="H311" s="64">
        <v>0</v>
      </c>
      <c r="I311" s="64">
        <f>J311-H311</f>
        <v>3600</v>
      </c>
      <c r="J311" s="64">
        <v>3600</v>
      </c>
    </row>
    <row r="312" spans="1:10" x14ac:dyDescent="0.2">
      <c r="A312" s="34"/>
      <c r="B312" s="34"/>
      <c r="C312" s="34"/>
      <c r="D312" s="34"/>
      <c r="E312" s="34"/>
      <c r="F312" s="51">
        <v>3811499</v>
      </c>
      <c r="G312" s="51" t="s">
        <v>503</v>
      </c>
      <c r="H312" s="64">
        <v>0</v>
      </c>
      <c r="I312" s="64">
        <f>J312-H312</f>
        <v>550</v>
      </c>
      <c r="J312" s="64">
        <v>550</v>
      </c>
    </row>
    <row r="313" spans="1:10" ht="18" x14ac:dyDescent="0.2">
      <c r="A313" s="36">
        <v>4</v>
      </c>
      <c r="B313" s="36"/>
      <c r="C313" s="36"/>
      <c r="D313" s="36"/>
      <c r="E313" s="36"/>
      <c r="F313" s="62"/>
      <c r="G313" s="69" t="s">
        <v>386</v>
      </c>
      <c r="H313" s="63">
        <f t="shared" ref="H313:J315" si="44">H314</f>
        <v>1313500</v>
      </c>
      <c r="I313" s="63">
        <f t="shared" si="44"/>
        <v>-1313500</v>
      </c>
      <c r="J313" s="63">
        <f t="shared" si="44"/>
        <v>0</v>
      </c>
    </row>
    <row r="314" spans="1:10" ht="18" x14ac:dyDescent="0.2">
      <c r="A314" s="36"/>
      <c r="B314" s="36">
        <v>41</v>
      </c>
      <c r="C314" s="36"/>
      <c r="D314" s="36"/>
      <c r="E314" s="36"/>
      <c r="F314" s="62"/>
      <c r="G314" s="69" t="s">
        <v>417</v>
      </c>
      <c r="H314" s="63">
        <f t="shared" si="44"/>
        <v>1313500</v>
      </c>
      <c r="I314" s="63">
        <f t="shared" si="44"/>
        <v>-1313500</v>
      </c>
      <c r="J314" s="63">
        <f t="shared" si="44"/>
        <v>0</v>
      </c>
    </row>
    <row r="315" spans="1:10" x14ac:dyDescent="0.2">
      <c r="A315" s="36"/>
      <c r="B315" s="36"/>
      <c r="C315" s="36">
        <v>412</v>
      </c>
      <c r="D315" s="36"/>
      <c r="E315" s="34">
        <v>11</v>
      </c>
      <c r="F315" s="62"/>
      <c r="G315" s="62" t="s">
        <v>326</v>
      </c>
      <c r="H315" s="63">
        <f t="shared" si="44"/>
        <v>1313500</v>
      </c>
      <c r="I315" s="63">
        <f t="shared" si="44"/>
        <v>-1313500</v>
      </c>
      <c r="J315" s="63">
        <f t="shared" si="44"/>
        <v>0</v>
      </c>
    </row>
    <row r="316" spans="1:10" x14ac:dyDescent="0.2">
      <c r="A316" s="36"/>
      <c r="B316" s="36"/>
      <c r="C316" s="36"/>
      <c r="D316" s="36">
        <v>4124</v>
      </c>
      <c r="E316" s="36"/>
      <c r="F316" s="62"/>
      <c r="G316" s="62" t="s">
        <v>424</v>
      </c>
      <c r="H316" s="63">
        <f>SUM(H317:H320)</f>
        <v>1313500</v>
      </c>
      <c r="I316" s="63">
        <f t="shared" ref="I316:J316" si="45">SUM(I317:I320)</f>
        <v>-1313500</v>
      </c>
      <c r="J316" s="63">
        <f t="shared" si="45"/>
        <v>0</v>
      </c>
    </row>
    <row r="317" spans="1:10" x14ac:dyDescent="0.2">
      <c r="A317" s="34"/>
      <c r="B317" s="34"/>
      <c r="C317" s="34"/>
      <c r="D317" s="34"/>
      <c r="E317" s="34"/>
      <c r="F317" s="51">
        <f>'1. IZMJENE I DOP.PLANA A. 2024.'!F316</f>
        <v>41241</v>
      </c>
      <c r="G317" s="51" t="str">
        <f>'1. IZMJENE I DOP.PLANA A. 2024.'!G316</f>
        <v>Školska sportska dvorana</v>
      </c>
      <c r="H317" s="64">
        <f>'1. IZMJENE I DOP.PLANA A. 2024.'!H316</f>
        <v>20000</v>
      </c>
      <c r="I317" s="64">
        <f>'1. IZMJENE I DOP.PLANA A. 2024.'!I316</f>
        <v>-20000</v>
      </c>
      <c r="J317" s="64">
        <f>'1. IZMJENE I DOP.PLANA A. 2024.'!J316</f>
        <v>0</v>
      </c>
    </row>
    <row r="318" spans="1:10" x14ac:dyDescent="0.2">
      <c r="A318" s="34"/>
      <c r="B318" s="34"/>
      <c r="C318" s="34"/>
      <c r="D318" s="34"/>
      <c r="E318" s="34"/>
      <c r="F318" s="51">
        <f>'1. IZMJENE I DOP.PLANA A. 2024.'!F317</f>
        <v>412410</v>
      </c>
      <c r="G318" s="51" t="str">
        <f>'1. IZMJENE I DOP.PLANA A. 2024.'!G317</f>
        <v>Dom u Štuparju</v>
      </c>
      <c r="H318" s="64">
        <f>'1. IZMJENE I DOP.PLANA A. 2024.'!H317</f>
        <v>630000</v>
      </c>
      <c r="I318" s="64">
        <f>'1. IZMJENE I DOP.PLANA A. 2024.'!I317</f>
        <v>-630000</v>
      </c>
      <c r="J318" s="64">
        <f>'1. IZMJENE I DOP.PLANA A. 2024.'!J317</f>
        <v>0</v>
      </c>
    </row>
    <row r="319" spans="1:10" x14ac:dyDescent="0.2">
      <c r="A319" s="34"/>
      <c r="B319" s="34"/>
      <c r="C319" s="34"/>
      <c r="D319" s="34"/>
      <c r="E319" s="70"/>
      <c r="F319" s="51">
        <f>'1. IZMJENE I DOP.PLANA A. 2024.'!F318</f>
        <v>412411</v>
      </c>
      <c r="G319" s="51" t="str">
        <f>'1. IZMJENE I DOP.PLANA A. 2024.'!G318</f>
        <v>Društveni dom Petrovsko</v>
      </c>
      <c r="H319" s="64">
        <f>'1. IZMJENE I DOP.PLANA A. 2024.'!H318</f>
        <v>13500</v>
      </c>
      <c r="I319" s="64">
        <f>'1. IZMJENE I DOP.PLANA A. 2024.'!I318</f>
        <v>-13500</v>
      </c>
      <c r="J319" s="64">
        <f>'1. IZMJENE I DOP.PLANA A. 2024.'!J318</f>
        <v>0</v>
      </c>
    </row>
    <row r="320" spans="1:10" x14ac:dyDescent="0.2">
      <c r="A320" s="34"/>
      <c r="B320" s="34"/>
      <c r="C320" s="34"/>
      <c r="D320" s="34"/>
      <c r="E320" s="70"/>
      <c r="F320" s="51">
        <f>'1. IZMJENE I DOP.PLANA A. 2024.'!F319</f>
        <v>412412</v>
      </c>
      <c r="G320" s="51" t="str">
        <f>'1. IZMJENE I DOP.PLANA A. 2024.'!G319</f>
        <v>Lovački dom</v>
      </c>
      <c r="H320" s="64">
        <f>'1. IZMJENE I DOP.PLANA A. 2024.'!H319</f>
        <v>650000</v>
      </c>
      <c r="I320" s="64">
        <f>'1. IZMJENE I DOP.PLANA A. 2024.'!I319</f>
        <v>-650000</v>
      </c>
      <c r="J320" s="64">
        <f>'1. IZMJENE I DOP.PLANA A. 2024.'!J319</f>
        <v>0</v>
      </c>
    </row>
    <row r="321" spans="1:233" x14ac:dyDescent="0.2">
      <c r="A321" s="59" t="s">
        <v>425</v>
      </c>
      <c r="B321" s="59"/>
      <c r="C321" s="59"/>
      <c r="D321" s="59"/>
      <c r="E321" s="59"/>
      <c r="F321" s="60"/>
      <c r="G321" s="60"/>
      <c r="H321" s="61">
        <f t="shared" ref="H321:J324" si="46">H322</f>
        <v>9300</v>
      </c>
      <c r="I321" s="61">
        <f t="shared" si="46"/>
        <v>-920</v>
      </c>
      <c r="J321" s="61">
        <f t="shared" si="46"/>
        <v>8380</v>
      </c>
      <c r="HE321" s="77"/>
      <c r="HF321" s="77"/>
      <c r="HG321" s="77"/>
      <c r="HH321" s="77"/>
      <c r="HI321" s="77"/>
      <c r="HJ321" s="77"/>
      <c r="HK321" s="77"/>
      <c r="HL321" s="77"/>
      <c r="HM321" s="77"/>
      <c r="HN321" s="77"/>
      <c r="HO321" s="77"/>
      <c r="HP321" s="77"/>
      <c r="HQ321" s="77"/>
      <c r="HR321" s="77"/>
      <c r="HS321" s="77"/>
      <c r="HT321" s="77"/>
      <c r="HU321" s="77"/>
      <c r="HV321" s="77"/>
      <c r="HW321" s="77"/>
      <c r="HX321" s="77"/>
      <c r="HY321" s="77"/>
    </row>
    <row r="322" spans="1:233" x14ac:dyDescent="0.2">
      <c r="A322" s="36">
        <v>3</v>
      </c>
      <c r="B322" s="36"/>
      <c r="C322" s="36"/>
      <c r="D322" s="36"/>
      <c r="E322" s="36"/>
      <c r="F322" s="62"/>
      <c r="G322" s="62" t="s">
        <v>136</v>
      </c>
      <c r="H322" s="63">
        <f t="shared" si="46"/>
        <v>9300</v>
      </c>
      <c r="I322" s="63">
        <f t="shared" si="46"/>
        <v>-920</v>
      </c>
      <c r="J322" s="63">
        <f t="shared" si="46"/>
        <v>8380</v>
      </c>
    </row>
    <row r="323" spans="1:233" x14ac:dyDescent="0.2">
      <c r="A323" s="36"/>
      <c r="B323" s="36">
        <v>38</v>
      </c>
      <c r="C323" s="36"/>
      <c r="D323" s="36"/>
      <c r="E323" s="36"/>
      <c r="F323" s="62"/>
      <c r="G323" s="62" t="s">
        <v>307</v>
      </c>
      <c r="H323" s="63">
        <f t="shared" si="46"/>
        <v>9300</v>
      </c>
      <c r="I323" s="63">
        <f t="shared" si="46"/>
        <v>-920</v>
      </c>
      <c r="J323" s="63">
        <f t="shared" si="46"/>
        <v>8380</v>
      </c>
    </row>
    <row r="324" spans="1:233" x14ac:dyDescent="0.2">
      <c r="A324" s="36"/>
      <c r="B324" s="36"/>
      <c r="C324" s="36">
        <v>381</v>
      </c>
      <c r="D324" s="36"/>
      <c r="E324" s="34">
        <v>11</v>
      </c>
      <c r="F324" s="62"/>
      <c r="G324" s="62" t="s">
        <v>124</v>
      </c>
      <c r="H324" s="63">
        <f t="shared" si="46"/>
        <v>9300</v>
      </c>
      <c r="I324" s="63">
        <f t="shared" si="46"/>
        <v>-920</v>
      </c>
      <c r="J324" s="63">
        <f>J325</f>
        <v>8380</v>
      </c>
    </row>
    <row r="325" spans="1:233" x14ac:dyDescent="0.2">
      <c r="A325" s="36"/>
      <c r="B325" s="36"/>
      <c r="C325" s="36"/>
      <c r="D325" s="36">
        <v>3811</v>
      </c>
      <c r="E325" s="36"/>
      <c r="F325" s="62"/>
      <c r="G325" s="62" t="s">
        <v>308</v>
      </c>
      <c r="H325" s="63">
        <f>SUM(H326)</f>
        <v>9300</v>
      </c>
      <c r="I325" s="63">
        <f>J325-H325</f>
        <v>-920</v>
      </c>
      <c r="J325" s="63">
        <f>SUM(J326:J326)</f>
        <v>8380</v>
      </c>
    </row>
    <row r="326" spans="1:233" x14ac:dyDescent="0.2">
      <c r="A326" s="34"/>
      <c r="B326" s="34"/>
      <c r="C326" s="34"/>
      <c r="D326" s="34"/>
      <c r="E326" s="34"/>
      <c r="F326" s="51">
        <f>'1. IZMJENE I DOP.PLANA A. 2024.'!F295</f>
        <v>3811</v>
      </c>
      <c r="G326" s="51" t="str">
        <f>'1. IZMJENE I DOP.PLANA A. 2024.'!G295</f>
        <v>Tekuće donacije u novcu-kultura</v>
      </c>
      <c r="H326" s="64">
        <f>'1. IZMJENE I DOP.PLANA A. 2024.'!H295</f>
        <v>9300</v>
      </c>
      <c r="I326" s="64">
        <f>'1. IZMJENE I DOP.PLANA A. 2024.'!I295</f>
        <v>-920</v>
      </c>
      <c r="J326" s="64">
        <f>'1. IZMJENE I DOP.PLANA A. 2024.'!J295</f>
        <v>8380</v>
      </c>
    </row>
    <row r="327" spans="1:233" x14ac:dyDescent="0.2">
      <c r="A327" s="34"/>
      <c r="B327" s="34"/>
      <c r="C327" s="34"/>
      <c r="D327" s="34"/>
      <c r="E327" s="34"/>
      <c r="F327" s="51">
        <v>381140</v>
      </c>
      <c r="G327" s="51" t="s">
        <v>496</v>
      </c>
      <c r="H327" s="64">
        <v>0</v>
      </c>
      <c r="I327" s="64">
        <f>J327-H327</f>
        <v>4380</v>
      </c>
      <c r="J327" s="64">
        <v>4380</v>
      </c>
    </row>
    <row r="328" spans="1:233" x14ac:dyDescent="0.2">
      <c r="A328" s="34"/>
      <c r="B328" s="34"/>
      <c r="C328" s="34"/>
      <c r="D328" s="34"/>
      <c r="E328" s="34"/>
      <c r="F328" s="51">
        <v>381141</v>
      </c>
      <c r="G328" s="51" t="s">
        <v>497</v>
      </c>
      <c r="H328" s="64">
        <v>0</v>
      </c>
      <c r="I328" s="64">
        <f>J328-H328</f>
        <v>0</v>
      </c>
      <c r="J328" s="64">
        <v>0</v>
      </c>
    </row>
    <row r="329" spans="1:233" x14ac:dyDescent="0.2">
      <c r="A329" s="34"/>
      <c r="B329" s="34"/>
      <c r="C329" s="34"/>
      <c r="D329" s="34"/>
      <c r="E329" s="34"/>
      <c r="F329" s="51">
        <v>381190</v>
      </c>
      <c r="G329" s="51" t="s">
        <v>530</v>
      </c>
      <c r="H329" s="64">
        <v>0</v>
      </c>
      <c r="I329" s="64">
        <f>J329-H329</f>
        <v>200</v>
      </c>
      <c r="J329" s="64">
        <v>200</v>
      </c>
    </row>
    <row r="330" spans="1:233" x14ac:dyDescent="0.2">
      <c r="A330" s="34"/>
      <c r="B330" s="34"/>
      <c r="C330" s="34"/>
      <c r="D330" s="34"/>
      <c r="E330" s="34"/>
      <c r="F330" s="51">
        <v>381191</v>
      </c>
      <c r="G330" s="51" t="s">
        <v>498</v>
      </c>
      <c r="H330" s="64">
        <v>0</v>
      </c>
      <c r="I330" s="64">
        <f>J330-H330</f>
        <v>3300</v>
      </c>
      <c r="J330" s="64">
        <v>3300</v>
      </c>
    </row>
    <row r="331" spans="1:233" x14ac:dyDescent="0.2">
      <c r="A331" s="34"/>
      <c r="B331" s="34"/>
      <c r="C331" s="34"/>
      <c r="D331" s="34"/>
      <c r="E331" s="34"/>
      <c r="F331" s="51">
        <v>381196</v>
      </c>
      <c r="G331" s="51" t="s">
        <v>531</v>
      </c>
      <c r="H331" s="64">
        <v>0</v>
      </c>
      <c r="I331" s="64">
        <f>J331-H331</f>
        <v>500</v>
      </c>
      <c r="J331" s="64">
        <v>500</v>
      </c>
    </row>
    <row r="332" spans="1:233" x14ac:dyDescent="0.2">
      <c r="A332" s="59" t="s">
        <v>426</v>
      </c>
      <c r="B332" s="59"/>
      <c r="C332" s="59"/>
      <c r="D332" s="59"/>
      <c r="E332" s="59"/>
      <c r="F332" s="60"/>
      <c r="G332" s="60"/>
      <c r="H332" s="61">
        <f t="shared" ref="H332:J335" si="47">H333</f>
        <v>0</v>
      </c>
      <c r="I332" s="61">
        <f t="shared" si="47"/>
        <v>465</v>
      </c>
      <c r="J332" s="61">
        <f t="shared" si="47"/>
        <v>465</v>
      </c>
      <c r="HE332" s="77"/>
      <c r="HF332" s="77"/>
      <c r="HG332" s="77"/>
      <c r="HH332" s="77"/>
      <c r="HI332" s="77"/>
      <c r="HJ332" s="77"/>
      <c r="HK332" s="77"/>
      <c r="HL332" s="77"/>
      <c r="HM332" s="77"/>
      <c r="HN332" s="77"/>
      <c r="HO332" s="77"/>
      <c r="HP332" s="77"/>
      <c r="HQ332" s="77"/>
      <c r="HR332" s="77"/>
      <c r="HS332" s="77"/>
      <c r="HT332" s="77"/>
      <c r="HU332" s="77"/>
      <c r="HV332" s="77"/>
      <c r="HW332" s="77"/>
      <c r="HX332" s="77"/>
      <c r="HY332" s="77"/>
    </row>
    <row r="333" spans="1:233" x14ac:dyDescent="0.2">
      <c r="A333" s="36">
        <v>3</v>
      </c>
      <c r="B333" s="36"/>
      <c r="C333" s="36"/>
      <c r="D333" s="36"/>
      <c r="E333" s="36"/>
      <c r="F333" s="62"/>
      <c r="G333" s="62" t="s">
        <v>136</v>
      </c>
      <c r="H333" s="63">
        <f t="shared" si="47"/>
        <v>0</v>
      </c>
      <c r="I333" s="63">
        <f t="shared" si="47"/>
        <v>465</v>
      </c>
      <c r="J333" s="63">
        <f t="shared" si="47"/>
        <v>465</v>
      </c>
    </row>
    <row r="334" spans="1:233" x14ac:dyDescent="0.2">
      <c r="A334" s="36"/>
      <c r="B334" s="36">
        <v>38</v>
      </c>
      <c r="C334" s="36"/>
      <c r="D334" s="36"/>
      <c r="E334" s="36"/>
      <c r="F334" s="62"/>
      <c r="G334" s="62" t="s">
        <v>307</v>
      </c>
      <c r="H334" s="63">
        <f t="shared" si="47"/>
        <v>0</v>
      </c>
      <c r="I334" s="63">
        <f t="shared" si="47"/>
        <v>465</v>
      </c>
      <c r="J334" s="63">
        <f t="shared" si="47"/>
        <v>465</v>
      </c>
    </row>
    <row r="335" spans="1:233" x14ac:dyDescent="0.2">
      <c r="A335" s="36"/>
      <c r="B335" s="36"/>
      <c r="C335" s="36">
        <v>381</v>
      </c>
      <c r="D335" s="36"/>
      <c r="E335" s="34">
        <v>11</v>
      </c>
      <c r="F335" s="62"/>
      <c r="G335" s="62" t="s">
        <v>124</v>
      </c>
      <c r="H335" s="63">
        <f t="shared" si="47"/>
        <v>0</v>
      </c>
      <c r="I335" s="63">
        <f t="shared" si="47"/>
        <v>465</v>
      </c>
      <c r="J335" s="63">
        <f t="shared" si="47"/>
        <v>465</v>
      </c>
    </row>
    <row r="336" spans="1:233" x14ac:dyDescent="0.2">
      <c r="A336" s="36"/>
      <c r="B336" s="36"/>
      <c r="C336" s="36"/>
      <c r="D336" s="36">
        <v>3811</v>
      </c>
      <c r="E336" s="36"/>
      <c r="F336" s="62"/>
      <c r="G336" s="62" t="s">
        <v>308</v>
      </c>
      <c r="H336" s="63">
        <f>SUM(H337)</f>
        <v>0</v>
      </c>
      <c r="I336" s="63">
        <f t="shared" ref="I336:J336" si="48">SUM(I337)</f>
        <v>465</v>
      </c>
      <c r="J336" s="63">
        <f t="shared" si="48"/>
        <v>465</v>
      </c>
    </row>
    <row r="337" spans="1:233" x14ac:dyDescent="0.2">
      <c r="A337" s="36"/>
      <c r="B337" s="36"/>
      <c r="C337" s="36"/>
      <c r="D337" s="36"/>
      <c r="E337" s="36"/>
      <c r="F337" s="51">
        <f>'1. IZMJENE I DOP.PLANA A. 2024.'!F300</f>
        <v>3811460</v>
      </c>
      <c r="G337" s="51" t="str">
        <f>'1. IZMJENE I DOP.PLANA A. 2024.'!G300</f>
        <v>Proslava Zahvalnica i Župe Petrovsko</v>
      </c>
      <c r="H337" s="64">
        <f>'1. IZMJENE I DOP.PLANA A. 2024.'!H300</f>
        <v>0</v>
      </c>
      <c r="I337" s="64">
        <f>'1. IZMJENE I DOP.PLANA A. 2024.'!I300</f>
        <v>465</v>
      </c>
      <c r="J337" s="64">
        <v>465</v>
      </c>
    </row>
    <row r="338" spans="1:233" x14ac:dyDescent="0.2">
      <c r="A338" s="56" t="s">
        <v>427</v>
      </c>
      <c r="B338" s="56"/>
      <c r="C338" s="56"/>
      <c r="D338" s="56"/>
      <c r="E338" s="56"/>
      <c r="F338" s="57"/>
      <c r="G338" s="57"/>
      <c r="H338" s="58">
        <f>H339+H345+H351+H366</f>
        <v>131800</v>
      </c>
      <c r="I338" s="58">
        <f>I339+I345+I351+I366</f>
        <v>49700</v>
      </c>
      <c r="J338" s="58">
        <f>J339+J345+J351+J366</f>
        <v>181500</v>
      </c>
      <c r="HE338" s="83"/>
      <c r="HF338" s="83"/>
      <c r="HG338" s="83"/>
      <c r="HH338" s="83"/>
      <c r="HI338" s="83"/>
      <c r="HJ338" s="83"/>
      <c r="HK338" s="83"/>
      <c r="HL338" s="83"/>
      <c r="HM338" s="83"/>
      <c r="HN338" s="83"/>
      <c r="HO338" s="83"/>
      <c r="HP338" s="83"/>
      <c r="HQ338" s="83"/>
      <c r="HR338" s="83"/>
      <c r="HS338" s="83"/>
      <c r="HT338" s="83"/>
      <c r="HU338" s="83"/>
      <c r="HV338" s="83"/>
      <c r="HW338" s="83"/>
      <c r="HX338" s="83"/>
      <c r="HY338" s="83"/>
    </row>
    <row r="339" spans="1:233" x14ac:dyDescent="0.2">
      <c r="A339" s="59" t="s">
        <v>428</v>
      </c>
      <c r="B339" s="59"/>
      <c r="C339" s="59"/>
      <c r="D339" s="59"/>
      <c r="E339" s="59"/>
      <c r="F339" s="60"/>
      <c r="G339" s="60"/>
      <c r="H339" s="61">
        <f t="shared" ref="H339:J343" si="49">H340</f>
        <v>92000</v>
      </c>
      <c r="I339" s="61">
        <f t="shared" si="49"/>
        <v>41000</v>
      </c>
      <c r="J339" s="61">
        <f t="shared" si="49"/>
        <v>133000</v>
      </c>
      <c r="HE339" s="77"/>
      <c r="HF339" s="77"/>
      <c r="HG339" s="77"/>
      <c r="HH339" s="77"/>
      <c r="HI339" s="77"/>
      <c r="HJ339" s="77"/>
      <c r="HK339" s="77"/>
      <c r="HL339" s="77"/>
      <c r="HM339" s="77"/>
      <c r="HN339" s="77"/>
      <c r="HO339" s="77"/>
      <c r="HP339" s="77"/>
      <c r="HQ339" s="77"/>
      <c r="HR339" s="77"/>
      <c r="HS339" s="77"/>
      <c r="HT339" s="77"/>
      <c r="HU339" s="77"/>
      <c r="HV339" s="77"/>
      <c r="HW339" s="77"/>
      <c r="HX339" s="77"/>
      <c r="HY339" s="77"/>
    </row>
    <row r="340" spans="1:233" x14ac:dyDescent="0.2">
      <c r="A340" s="36">
        <v>3</v>
      </c>
      <c r="B340" s="36"/>
      <c r="C340" s="36"/>
      <c r="D340" s="36"/>
      <c r="E340" s="36"/>
      <c r="F340" s="62"/>
      <c r="G340" s="62" t="s">
        <v>136</v>
      </c>
      <c r="H340" s="63">
        <f t="shared" si="49"/>
        <v>92000</v>
      </c>
      <c r="I340" s="63">
        <f t="shared" si="49"/>
        <v>41000</v>
      </c>
      <c r="J340" s="63">
        <f t="shared" si="49"/>
        <v>133000</v>
      </c>
    </row>
    <row r="341" spans="1:233" x14ac:dyDescent="0.2">
      <c r="A341" s="36"/>
      <c r="B341" s="36">
        <v>36</v>
      </c>
      <c r="C341" s="36"/>
      <c r="D341" s="36"/>
      <c r="E341" s="36"/>
      <c r="F341" s="62"/>
      <c r="G341" s="62" t="s">
        <v>307</v>
      </c>
      <c r="H341" s="63">
        <f t="shared" si="49"/>
        <v>92000</v>
      </c>
      <c r="I341" s="63">
        <f t="shared" si="49"/>
        <v>41000</v>
      </c>
      <c r="J341" s="63">
        <f t="shared" si="49"/>
        <v>133000</v>
      </c>
    </row>
    <row r="342" spans="1:233" x14ac:dyDescent="0.2">
      <c r="A342" s="36"/>
      <c r="B342" s="36"/>
      <c r="C342" s="36">
        <v>363</v>
      </c>
      <c r="D342" s="36"/>
      <c r="E342" s="34">
        <v>11</v>
      </c>
      <c r="F342" s="62"/>
      <c r="G342" s="62" t="s">
        <v>124</v>
      </c>
      <c r="H342" s="63">
        <f t="shared" si="49"/>
        <v>92000</v>
      </c>
      <c r="I342" s="63">
        <f t="shared" si="49"/>
        <v>41000</v>
      </c>
      <c r="J342" s="63">
        <f t="shared" si="49"/>
        <v>133000</v>
      </c>
    </row>
    <row r="343" spans="1:233" x14ac:dyDescent="0.2">
      <c r="A343" s="36"/>
      <c r="B343" s="36"/>
      <c r="C343" s="36"/>
      <c r="D343" s="36">
        <v>3631</v>
      </c>
      <c r="E343" s="36"/>
      <c r="F343" s="62"/>
      <c r="G343" s="62" t="s">
        <v>308</v>
      </c>
      <c r="H343" s="63">
        <f t="shared" si="49"/>
        <v>92000</v>
      </c>
      <c r="I343" s="63">
        <f t="shared" si="49"/>
        <v>41000</v>
      </c>
      <c r="J343" s="63">
        <f t="shared" si="49"/>
        <v>133000</v>
      </c>
    </row>
    <row r="344" spans="1:233" x14ac:dyDescent="0.2">
      <c r="A344" s="34"/>
      <c r="B344" s="34"/>
      <c r="C344" s="34"/>
      <c r="D344" s="34"/>
      <c r="E344" s="34"/>
      <c r="F344" s="51">
        <f>'1. IZMJENE I DOP.PLANA A. 2024.'!F265</f>
        <v>363152</v>
      </c>
      <c r="G344" s="51" t="str">
        <f>'1. IZMJENE I DOP.PLANA A. 2024.'!G265</f>
        <v>Sredstva za boravak djece u dječjim vrtićima</v>
      </c>
      <c r="H344" s="64">
        <f>'1. IZMJENE I DOP.PLANA A. 2024.'!H265</f>
        <v>92000</v>
      </c>
      <c r="I344" s="64">
        <f>'1. IZMJENE I DOP.PLANA A. 2024.'!I265</f>
        <v>41000</v>
      </c>
      <c r="J344" s="64">
        <f>'1. IZMJENE I DOP.PLANA A. 2024.'!J265</f>
        <v>133000</v>
      </c>
    </row>
    <row r="345" spans="1:233" x14ac:dyDescent="0.2">
      <c r="A345" s="59" t="s">
        <v>429</v>
      </c>
      <c r="B345" s="59"/>
      <c r="C345" s="59"/>
      <c r="D345" s="59"/>
      <c r="E345" s="59"/>
      <c r="F345" s="60"/>
      <c r="G345" s="60"/>
      <c r="H345" s="61">
        <f t="shared" ref="H345:J349" si="50">H346</f>
        <v>11900</v>
      </c>
      <c r="I345" s="61">
        <f t="shared" si="50"/>
        <v>3000</v>
      </c>
      <c r="J345" s="61">
        <f t="shared" si="50"/>
        <v>14900</v>
      </c>
      <c r="HE345" s="77"/>
      <c r="HF345" s="77"/>
      <c r="HG345" s="77"/>
      <c r="HH345" s="77"/>
      <c r="HI345" s="77"/>
      <c r="HJ345" s="77"/>
      <c r="HK345" s="77"/>
      <c r="HL345" s="77"/>
      <c r="HM345" s="77"/>
      <c r="HN345" s="77"/>
      <c r="HO345" s="77"/>
      <c r="HP345" s="77"/>
      <c r="HQ345" s="77"/>
      <c r="HR345" s="77"/>
      <c r="HS345" s="77"/>
      <c r="HT345" s="77"/>
      <c r="HU345" s="77"/>
      <c r="HV345" s="77"/>
      <c r="HW345" s="77"/>
      <c r="HX345" s="77"/>
      <c r="HY345" s="77"/>
    </row>
    <row r="346" spans="1:233" x14ac:dyDescent="0.2">
      <c r="A346" s="36">
        <v>3</v>
      </c>
      <c r="B346" s="36"/>
      <c r="C346" s="36"/>
      <c r="D346" s="36"/>
      <c r="E346" s="36"/>
      <c r="F346" s="62"/>
      <c r="G346" s="62" t="s">
        <v>136</v>
      </c>
      <c r="H346" s="63">
        <f t="shared" si="50"/>
        <v>11900</v>
      </c>
      <c r="I346" s="63">
        <f t="shared" si="50"/>
        <v>3000</v>
      </c>
      <c r="J346" s="63">
        <f t="shared" si="50"/>
        <v>14900</v>
      </c>
    </row>
    <row r="347" spans="1:233" x14ac:dyDescent="0.2">
      <c r="A347" s="36"/>
      <c r="B347" s="36">
        <v>36</v>
      </c>
      <c r="C347" s="36"/>
      <c r="D347" s="36"/>
      <c r="E347" s="36"/>
      <c r="F347" s="62"/>
      <c r="G347" s="62" t="s">
        <v>307</v>
      </c>
      <c r="H347" s="63">
        <f t="shared" si="50"/>
        <v>11900</v>
      </c>
      <c r="I347" s="63">
        <f t="shared" si="50"/>
        <v>3000</v>
      </c>
      <c r="J347" s="63">
        <f t="shared" si="50"/>
        <v>14900</v>
      </c>
    </row>
    <row r="348" spans="1:233" x14ac:dyDescent="0.2">
      <c r="A348" s="36"/>
      <c r="B348" s="36"/>
      <c r="C348" s="36">
        <v>363</v>
      </c>
      <c r="D348" s="36"/>
      <c r="E348" s="36"/>
      <c r="F348" s="62"/>
      <c r="G348" s="62" t="s">
        <v>124</v>
      </c>
      <c r="H348" s="63">
        <f t="shared" si="50"/>
        <v>11900</v>
      </c>
      <c r="I348" s="63">
        <f t="shared" si="50"/>
        <v>3000</v>
      </c>
      <c r="J348" s="63">
        <f t="shared" si="50"/>
        <v>14900</v>
      </c>
    </row>
    <row r="349" spans="1:233" x14ac:dyDescent="0.2">
      <c r="A349" s="36"/>
      <c r="B349" s="36"/>
      <c r="C349" s="36"/>
      <c r="D349" s="36">
        <v>3631</v>
      </c>
      <c r="E349" s="34">
        <v>11</v>
      </c>
      <c r="F349" s="62"/>
      <c r="G349" s="62" t="s">
        <v>308</v>
      </c>
      <c r="H349" s="63">
        <f t="shared" si="50"/>
        <v>11900</v>
      </c>
      <c r="I349" s="63">
        <f t="shared" si="50"/>
        <v>3000</v>
      </c>
      <c r="J349" s="63">
        <f t="shared" si="50"/>
        <v>14900</v>
      </c>
    </row>
    <row r="350" spans="1:233" x14ac:dyDescent="0.2">
      <c r="A350" s="34"/>
      <c r="B350" s="34"/>
      <c r="C350" s="34"/>
      <c r="D350" s="34"/>
      <c r="E350" s="34"/>
      <c r="F350" s="51">
        <f>'1. IZMJENE I DOP.PLANA A. 2024.'!F264</f>
        <v>363151</v>
      </c>
      <c r="G350" s="51" t="str">
        <f>'1. IZMJENE I DOP.PLANA A. 2024.'!G264</f>
        <v>Sredstva za rad Male škole</v>
      </c>
      <c r="H350" s="64">
        <f>'1. IZMJENE I DOP.PLANA A. 2024.'!H264</f>
        <v>11900</v>
      </c>
      <c r="I350" s="64">
        <f>'1. IZMJENE I DOP.PLANA A. 2024.'!I264</f>
        <v>3000</v>
      </c>
      <c r="J350" s="64">
        <f>'1. IZMJENE I DOP.PLANA A. 2024.'!J264</f>
        <v>14900</v>
      </c>
    </row>
    <row r="351" spans="1:233" x14ac:dyDescent="0.2">
      <c r="A351" s="59" t="s">
        <v>430</v>
      </c>
      <c r="B351" s="59"/>
      <c r="C351" s="59"/>
      <c r="D351" s="59"/>
      <c r="E351" s="59"/>
      <c r="F351" s="60"/>
      <c r="G351" s="60"/>
      <c r="H351" s="61">
        <f>H352</f>
        <v>12200</v>
      </c>
      <c r="I351" s="61">
        <f>I352</f>
        <v>-2600</v>
      </c>
      <c r="J351" s="61">
        <f>J352</f>
        <v>9600</v>
      </c>
      <c r="HE351" s="77"/>
      <c r="HF351" s="77"/>
      <c r="HG351" s="77"/>
      <c r="HH351" s="77"/>
      <c r="HI351" s="77"/>
      <c r="HJ351" s="77"/>
      <c r="HK351" s="77"/>
      <c r="HL351" s="77"/>
      <c r="HM351" s="77"/>
      <c r="HN351" s="77"/>
      <c r="HO351" s="77"/>
      <c r="HP351" s="77"/>
      <c r="HQ351" s="77"/>
      <c r="HR351" s="77"/>
      <c r="HS351" s="77"/>
      <c r="HT351" s="77"/>
      <c r="HU351" s="77"/>
      <c r="HV351" s="77"/>
      <c r="HW351" s="77"/>
      <c r="HX351" s="77"/>
      <c r="HY351" s="77"/>
    </row>
    <row r="352" spans="1:233" x14ac:dyDescent="0.2">
      <c r="A352" s="36">
        <v>3</v>
      </c>
      <c r="B352" s="36"/>
      <c r="C352" s="36"/>
      <c r="D352" s="36"/>
      <c r="E352" s="36"/>
      <c r="F352" s="62"/>
      <c r="G352" s="62" t="s">
        <v>136</v>
      </c>
      <c r="H352" s="63">
        <f>H353+H362</f>
        <v>12200</v>
      </c>
      <c r="I352" s="63">
        <f>I353+I362</f>
        <v>-2600</v>
      </c>
      <c r="J352" s="63">
        <f>J353+J362</f>
        <v>9600</v>
      </c>
    </row>
    <row r="353" spans="1:233" x14ac:dyDescent="0.2">
      <c r="A353" s="36"/>
      <c r="B353" s="36">
        <v>36</v>
      </c>
      <c r="C353" s="36"/>
      <c r="D353" s="36"/>
      <c r="E353" s="36"/>
      <c r="F353" s="62"/>
      <c r="G353" s="69" t="s">
        <v>266</v>
      </c>
      <c r="H353" s="63">
        <f t="shared" ref="H353:J354" si="51">H354</f>
        <v>6100</v>
      </c>
      <c r="I353" s="63">
        <f t="shared" si="51"/>
        <v>-3000</v>
      </c>
      <c r="J353" s="63">
        <f t="shared" si="51"/>
        <v>3100</v>
      </c>
    </row>
    <row r="354" spans="1:233" x14ac:dyDescent="0.2">
      <c r="A354" s="36"/>
      <c r="B354" s="36"/>
      <c r="C354" s="36">
        <v>363</v>
      </c>
      <c r="D354" s="36"/>
      <c r="E354" s="34">
        <v>11</v>
      </c>
      <c r="F354" s="62"/>
      <c r="G354" s="62" t="s">
        <v>267</v>
      </c>
      <c r="H354" s="63">
        <f t="shared" si="51"/>
        <v>6100</v>
      </c>
      <c r="I354" s="63">
        <f t="shared" si="51"/>
        <v>-3000</v>
      </c>
      <c r="J354" s="63">
        <f t="shared" si="51"/>
        <v>3100</v>
      </c>
    </row>
    <row r="355" spans="1:233" x14ac:dyDescent="0.2">
      <c r="A355" s="36"/>
      <c r="B355" s="36"/>
      <c r="C355" s="36"/>
      <c r="D355" s="36">
        <v>3631</v>
      </c>
      <c r="E355" s="36"/>
      <c r="F355" s="62"/>
      <c r="G355" s="62" t="s">
        <v>268</v>
      </c>
      <c r="H355" s="63">
        <f>SUM(H356:H361)</f>
        <v>6100</v>
      </c>
      <c r="I355" s="63">
        <f t="shared" ref="I355:J355" si="52">SUM(I356:I361)</f>
        <v>-3000</v>
      </c>
      <c r="J355" s="63">
        <f t="shared" si="52"/>
        <v>3100</v>
      </c>
    </row>
    <row r="356" spans="1:233" x14ac:dyDescent="0.2">
      <c r="A356" s="34"/>
      <c r="B356" s="34"/>
      <c r="C356" s="34"/>
      <c r="D356" s="34"/>
      <c r="E356" s="34"/>
      <c r="F356" s="51">
        <f>'1. IZMJENE I DOP.PLANA A. 2024.'!F257</f>
        <v>363140</v>
      </c>
      <c r="G356" s="51" t="str">
        <f>'1. IZMJENE I DOP.PLANA A. 2024.'!G257</f>
        <v>Tekuće pomoći županijskim proračunima- OŠ Petrovsko, kuhinja</v>
      </c>
      <c r="H356" s="64">
        <f>'1. IZMJENE I DOP.PLANA A. 2024.'!H257</f>
        <v>700</v>
      </c>
      <c r="I356" s="64">
        <f>'1. IZMJENE I DOP.PLANA A. 2024.'!I257</f>
        <v>0</v>
      </c>
      <c r="J356" s="64">
        <f>'1. IZMJENE I DOP.PLANA A. 2024.'!J257</f>
        <v>700</v>
      </c>
    </row>
    <row r="357" spans="1:233" x14ac:dyDescent="0.2">
      <c r="A357" s="34"/>
      <c r="B357" s="34"/>
      <c r="C357" s="34"/>
      <c r="D357" s="34"/>
      <c r="E357" s="34"/>
      <c r="F357" s="51">
        <f>'1. IZMJENE I DOP.PLANA A. 2024.'!F258</f>
        <v>363141</v>
      </c>
      <c r="G357" s="51" t="str">
        <f>'1. IZMJENE I DOP.PLANA A. 2024.'!G258</f>
        <v>OŠ Petrovsko-plivanje,škola u prirodi</v>
      </c>
      <c r="H357" s="64">
        <f>'1. IZMJENE I DOP.PLANA A. 2024.'!H258</f>
        <v>1100</v>
      </c>
      <c r="I357" s="64">
        <f>'1. IZMJENE I DOP.PLANA A. 2024.'!I258</f>
        <v>-1100</v>
      </c>
      <c r="J357" s="64">
        <f>'1. IZMJENE I DOP.PLANA A. 2024.'!J258</f>
        <v>0</v>
      </c>
    </row>
    <row r="358" spans="1:233" x14ac:dyDescent="0.2">
      <c r="A358" s="34"/>
      <c r="B358" s="34"/>
      <c r="C358" s="34"/>
      <c r="D358" s="34"/>
      <c r="E358" s="70"/>
      <c r="F358" s="51">
        <f>'1. IZMJENE I DOP.PLANA A. 2024.'!F259</f>
        <v>363142</v>
      </c>
      <c r="G358" s="51" t="str">
        <f>'1. IZMJENE I DOP.PLANA A. 2024.'!G259</f>
        <v>OŠ Petrovsko-prijevoz van pedagoškog standarda</v>
      </c>
      <c r="H358" s="64">
        <f>'1. IZMJENE I DOP.PLANA A. 2024.'!H259</f>
        <v>400</v>
      </c>
      <c r="I358" s="64">
        <f>'1. IZMJENE I DOP.PLANA A. 2024.'!I259</f>
        <v>0</v>
      </c>
      <c r="J358" s="64">
        <f>'1. IZMJENE I DOP.PLANA A. 2024.'!J259</f>
        <v>400</v>
      </c>
      <c r="L358" s="73"/>
      <c r="Q358" s="87"/>
    </row>
    <row r="359" spans="1:233" x14ac:dyDescent="0.2">
      <c r="A359" s="34"/>
      <c r="B359" s="34"/>
      <c r="C359" s="34"/>
      <c r="D359" s="34"/>
      <c r="E359" s="34"/>
      <c r="F359" s="51">
        <f>'1. IZMJENE I DOP.PLANA A. 2024.'!F260</f>
        <v>363143</v>
      </c>
      <c r="G359" s="51" t="str">
        <f>'1. IZMJENE I DOP.PLANA A. 2024.'!G260</f>
        <v>OŠ Petrovsko-pametne ploče</v>
      </c>
      <c r="H359" s="64">
        <f>'1. IZMJENE I DOP.PLANA A. 2024.'!H260</f>
        <v>2000</v>
      </c>
      <c r="I359" s="64">
        <f>'1. IZMJENE I DOP.PLANA A. 2024.'!I260</f>
        <v>-2000</v>
      </c>
      <c r="J359" s="64">
        <f>'1. IZMJENE I DOP.PLANA A. 2024.'!J260</f>
        <v>0</v>
      </c>
    </row>
    <row r="360" spans="1:233" x14ac:dyDescent="0.2">
      <c r="A360" s="34"/>
      <c r="B360" s="34"/>
      <c r="C360" s="34"/>
      <c r="D360" s="34"/>
      <c r="E360" s="80"/>
      <c r="F360" s="51">
        <f>'1. IZMJENE I DOP.PLANA A. 2024.'!F261</f>
        <v>363144</v>
      </c>
      <c r="G360" s="51" t="str">
        <f>'1. IZMJENE I DOP.PLANA A. 2024.'!G261</f>
        <v>O.Š.Petrovsko-zelena zastava</v>
      </c>
      <c r="H360" s="64">
        <f>'1. IZMJENE I DOP.PLANA A. 2024.'!H261</f>
        <v>0</v>
      </c>
      <c r="I360" s="64">
        <f>'1. IZMJENE I DOP.PLANA A. 2024.'!I261</f>
        <v>0</v>
      </c>
      <c r="J360" s="64">
        <f>'1. IZMJENE I DOP.PLANA A. 2024.'!J261</f>
        <v>0</v>
      </c>
      <c r="L360" s="73"/>
      <c r="Q360" s="87"/>
    </row>
    <row r="361" spans="1:233" x14ac:dyDescent="0.2">
      <c r="A361" s="34"/>
      <c r="B361" s="34"/>
      <c r="C361" s="34"/>
      <c r="D361" s="34"/>
      <c r="E361" s="80"/>
      <c r="F361" s="51">
        <f>'1. IZMJENE I DOP.PLANA A. 2024.'!F262</f>
        <v>363145</v>
      </c>
      <c r="G361" s="51" t="str">
        <f>'1. IZMJENE I DOP.PLANA A. 2024.'!G262</f>
        <v>Tekuća pomoć KZŽ-sufinanciranje pomoćnika u nastavi</v>
      </c>
      <c r="H361" s="64">
        <f>'1. IZMJENE I DOP.PLANA A. 2024.'!H262</f>
        <v>1900</v>
      </c>
      <c r="I361" s="64">
        <f>'1. IZMJENE I DOP.PLANA A. 2024.'!I262</f>
        <v>100</v>
      </c>
      <c r="J361" s="64">
        <f>'1. IZMJENE I DOP.PLANA A. 2024.'!J262</f>
        <v>2000</v>
      </c>
      <c r="L361" s="73"/>
      <c r="Q361" s="87"/>
    </row>
    <row r="362" spans="1:233" ht="18" x14ac:dyDescent="0.2">
      <c r="A362" s="36"/>
      <c r="B362" s="36">
        <v>37</v>
      </c>
      <c r="C362" s="36"/>
      <c r="D362" s="36"/>
      <c r="E362" s="36"/>
      <c r="F362" s="62"/>
      <c r="G362" s="69" t="s">
        <v>293</v>
      </c>
      <c r="H362" s="63">
        <f t="shared" ref="H362:J364" si="53">H363</f>
        <v>6100</v>
      </c>
      <c r="I362" s="63">
        <f t="shared" si="53"/>
        <v>400</v>
      </c>
      <c r="J362" s="63">
        <f t="shared" si="53"/>
        <v>6500</v>
      </c>
    </row>
    <row r="363" spans="1:233" ht="18" x14ac:dyDescent="0.2">
      <c r="A363" s="36"/>
      <c r="B363" s="36"/>
      <c r="C363" s="36">
        <v>372</v>
      </c>
      <c r="D363" s="36"/>
      <c r="E363" s="34">
        <v>11</v>
      </c>
      <c r="F363" s="62"/>
      <c r="G363" s="69" t="s">
        <v>431</v>
      </c>
      <c r="H363" s="63">
        <f t="shared" si="53"/>
        <v>6100</v>
      </c>
      <c r="I363" s="63">
        <f t="shared" si="53"/>
        <v>400</v>
      </c>
      <c r="J363" s="63">
        <f t="shared" si="53"/>
        <v>6500</v>
      </c>
    </row>
    <row r="364" spans="1:233" ht="18" x14ac:dyDescent="0.2">
      <c r="A364" s="36"/>
      <c r="B364" s="36"/>
      <c r="C364" s="36"/>
      <c r="D364" s="36">
        <v>3722</v>
      </c>
      <c r="E364" s="36"/>
      <c r="F364" s="62"/>
      <c r="G364" s="69" t="s">
        <v>432</v>
      </c>
      <c r="H364" s="63">
        <f t="shared" si="53"/>
        <v>6100</v>
      </c>
      <c r="I364" s="63">
        <f t="shared" si="53"/>
        <v>400</v>
      </c>
      <c r="J364" s="63">
        <f t="shared" si="53"/>
        <v>6500</v>
      </c>
    </row>
    <row r="365" spans="1:233" x14ac:dyDescent="0.2">
      <c r="A365" s="34"/>
      <c r="B365" s="34"/>
      <c r="C365" s="34"/>
      <c r="D365" s="34"/>
      <c r="E365" s="34"/>
      <c r="F365" s="51">
        <f>'1. IZMJENE I DOP.PLANA A. 2024.'!F291</f>
        <v>372210</v>
      </c>
      <c r="G365" s="51" t="str">
        <f>'1. IZMJENE I DOP.PLANA A. 2024.'!G291</f>
        <v>Sufinanciranje prijevoza srednjoškolaca</v>
      </c>
      <c r="H365" s="64">
        <f>'1. IZMJENE I DOP.PLANA A. 2024.'!H291</f>
        <v>6100</v>
      </c>
      <c r="I365" s="64">
        <f>'1. IZMJENE I DOP.PLANA A. 2024.'!I291</f>
        <v>400</v>
      </c>
      <c r="J365" s="64">
        <f>'1. IZMJENE I DOP.PLANA A. 2024.'!J291</f>
        <v>6500</v>
      </c>
    </row>
    <row r="366" spans="1:233" x14ac:dyDescent="0.2">
      <c r="A366" s="59" t="s">
        <v>433</v>
      </c>
      <c r="B366" s="59"/>
      <c r="C366" s="59"/>
      <c r="D366" s="59"/>
      <c r="E366" s="59"/>
      <c r="F366" s="60"/>
      <c r="G366" s="60"/>
      <c r="H366" s="61">
        <f t="shared" ref="H366:J369" si="54">H367</f>
        <v>15700</v>
      </c>
      <c r="I366" s="61">
        <f t="shared" si="54"/>
        <v>8300</v>
      </c>
      <c r="J366" s="61">
        <f t="shared" si="54"/>
        <v>24000</v>
      </c>
      <c r="HE366" s="77"/>
      <c r="HF366" s="77"/>
      <c r="HG366" s="77"/>
      <c r="HH366" s="77"/>
      <c r="HI366" s="77"/>
      <c r="HJ366" s="77"/>
      <c r="HK366" s="77"/>
      <c r="HL366" s="77"/>
      <c r="HM366" s="77"/>
      <c r="HN366" s="77"/>
      <c r="HO366" s="77"/>
      <c r="HP366" s="77"/>
      <c r="HQ366" s="77"/>
      <c r="HR366" s="77"/>
      <c r="HS366" s="77"/>
      <c r="HT366" s="77"/>
      <c r="HU366" s="77"/>
      <c r="HV366" s="77"/>
      <c r="HW366" s="77"/>
      <c r="HX366" s="77"/>
      <c r="HY366" s="77"/>
    </row>
    <row r="367" spans="1:233" x14ac:dyDescent="0.2">
      <c r="A367" s="36">
        <v>3</v>
      </c>
      <c r="B367" s="36"/>
      <c r="C367" s="36"/>
      <c r="D367" s="36"/>
      <c r="E367" s="36"/>
      <c r="F367" s="62"/>
      <c r="G367" s="62" t="s">
        <v>136</v>
      </c>
      <c r="H367" s="63">
        <f t="shared" si="54"/>
        <v>15700</v>
      </c>
      <c r="I367" s="63">
        <f t="shared" si="54"/>
        <v>8300</v>
      </c>
      <c r="J367" s="63">
        <f t="shared" si="54"/>
        <v>24000</v>
      </c>
    </row>
    <row r="368" spans="1:233" ht="18" x14ac:dyDescent="0.2">
      <c r="A368" s="36"/>
      <c r="B368" s="36">
        <v>37</v>
      </c>
      <c r="C368" s="36"/>
      <c r="D368" s="36"/>
      <c r="E368" s="36"/>
      <c r="F368" s="62"/>
      <c r="G368" s="69" t="s">
        <v>293</v>
      </c>
      <c r="H368" s="63">
        <f t="shared" si="54"/>
        <v>15700</v>
      </c>
      <c r="I368" s="63">
        <f t="shared" si="54"/>
        <v>8300</v>
      </c>
      <c r="J368" s="63">
        <f t="shared" si="54"/>
        <v>24000</v>
      </c>
    </row>
    <row r="369" spans="1:233" ht="18" x14ac:dyDescent="0.2">
      <c r="A369" s="36"/>
      <c r="B369" s="36"/>
      <c r="C369" s="36">
        <v>372</v>
      </c>
      <c r="D369" s="36"/>
      <c r="E369" s="34">
        <v>11</v>
      </c>
      <c r="F369" s="62"/>
      <c r="G369" s="69" t="s">
        <v>431</v>
      </c>
      <c r="H369" s="63">
        <f t="shared" si="54"/>
        <v>15700</v>
      </c>
      <c r="I369" s="63">
        <f t="shared" si="54"/>
        <v>8300</v>
      </c>
      <c r="J369" s="63">
        <f t="shared" si="54"/>
        <v>24000</v>
      </c>
    </row>
    <row r="370" spans="1:233" ht="18" x14ac:dyDescent="0.2">
      <c r="A370" s="36"/>
      <c r="B370" s="36"/>
      <c r="C370" s="36"/>
      <c r="D370" s="36">
        <v>3721</v>
      </c>
      <c r="E370" s="36"/>
      <c r="F370" s="62"/>
      <c r="G370" s="69" t="s">
        <v>434</v>
      </c>
      <c r="H370" s="63">
        <f>H371+H372</f>
        <v>15700</v>
      </c>
      <c r="I370" s="63">
        <f>I371+I372</f>
        <v>8300</v>
      </c>
      <c r="J370" s="63">
        <f>J371+J372</f>
        <v>24000</v>
      </c>
    </row>
    <row r="371" spans="1:233" x14ac:dyDescent="0.2">
      <c r="A371" s="34"/>
      <c r="B371" s="34"/>
      <c r="C371" s="34"/>
      <c r="D371" s="34"/>
      <c r="E371" s="34"/>
      <c r="F371" s="51">
        <f>'1. IZMJENE I DOP.PLANA A. 2024.'!F288</f>
        <v>372150</v>
      </c>
      <c r="G371" s="51" t="str">
        <f>'1. IZMJENE I DOP.PLANA A. 2024.'!G288</f>
        <v>Stipendije i školarine</v>
      </c>
      <c r="H371" s="64">
        <f>'1. IZMJENE I DOP.PLANA A. 2024.'!H288</f>
        <v>10600</v>
      </c>
      <c r="I371" s="64">
        <f>'1. IZMJENE I DOP.PLANA A. 2024.'!I288</f>
        <v>6400</v>
      </c>
      <c r="J371" s="64">
        <f>'1. IZMJENE I DOP.PLANA A. 2024.'!J288</f>
        <v>17000</v>
      </c>
    </row>
    <row r="372" spans="1:233" x14ac:dyDescent="0.2">
      <c r="A372" s="34"/>
      <c r="B372" s="34"/>
      <c r="C372" s="34"/>
      <c r="D372" s="34"/>
      <c r="E372" s="34"/>
      <c r="F372" s="51">
        <f>'1. IZMJENE I DOP.PLANA A. 2024.'!F289</f>
        <v>372151</v>
      </c>
      <c r="G372" s="51" t="str">
        <f>'1. IZMJENE I DOP.PLANA A. 2024.'!G289</f>
        <v>Sufinanciranje učeničkih i studentskih domova</v>
      </c>
      <c r="H372" s="64">
        <f>'1. IZMJENE I DOP.PLANA A. 2024.'!H289</f>
        <v>5100</v>
      </c>
      <c r="I372" s="64">
        <f>'1. IZMJENE I DOP.PLANA A. 2024.'!I289</f>
        <v>1900</v>
      </c>
      <c r="J372" s="64">
        <f>'1. IZMJENE I DOP.PLANA A. 2024.'!J289</f>
        <v>7000</v>
      </c>
      <c r="L372" s="73"/>
    </row>
    <row r="373" spans="1:233" x14ac:dyDescent="0.2">
      <c r="A373" s="56" t="s">
        <v>435</v>
      </c>
      <c r="B373" s="56"/>
      <c r="C373" s="56"/>
      <c r="D373" s="56"/>
      <c r="E373" s="56"/>
      <c r="F373" s="57"/>
      <c r="G373" s="57"/>
      <c r="H373" s="58">
        <f>H374+H393</f>
        <v>46650</v>
      </c>
      <c r="I373" s="58">
        <f t="shared" ref="I373:J373" si="55">I374+I393</f>
        <v>8365</v>
      </c>
      <c r="J373" s="58">
        <f t="shared" si="55"/>
        <v>51515</v>
      </c>
      <c r="HE373" s="83"/>
      <c r="HF373" s="83"/>
      <c r="HG373" s="83"/>
      <c r="HH373" s="83"/>
      <c r="HI373" s="83"/>
      <c r="HJ373" s="83"/>
      <c r="HK373" s="83"/>
      <c r="HL373" s="83"/>
      <c r="HM373" s="83"/>
      <c r="HN373" s="83"/>
      <c r="HO373" s="83"/>
      <c r="HP373" s="83"/>
      <c r="HQ373" s="83"/>
      <c r="HR373" s="83"/>
      <c r="HS373" s="83"/>
      <c r="HT373" s="83"/>
      <c r="HU373" s="83"/>
      <c r="HV373" s="83"/>
      <c r="HW373" s="83"/>
      <c r="HX373" s="83"/>
      <c r="HY373" s="83"/>
    </row>
    <row r="374" spans="1:233" x14ac:dyDescent="0.2">
      <c r="A374" s="59" t="s">
        <v>436</v>
      </c>
      <c r="B374" s="59"/>
      <c r="C374" s="59"/>
      <c r="D374" s="59"/>
      <c r="E374" s="59"/>
      <c r="F374" s="60"/>
      <c r="G374" s="60"/>
      <c r="H374" s="61">
        <f>H375</f>
        <v>41600</v>
      </c>
      <c r="I374" s="61">
        <f>I375</f>
        <v>2830</v>
      </c>
      <c r="J374" s="61">
        <f>J375</f>
        <v>44430</v>
      </c>
      <c r="HE374" s="77"/>
      <c r="HF374" s="77"/>
      <c r="HG374" s="77"/>
      <c r="HH374" s="77"/>
      <c r="HI374" s="77"/>
      <c r="HJ374" s="77"/>
      <c r="HK374" s="77"/>
      <c r="HL374" s="77"/>
      <c r="HM374" s="77"/>
      <c r="HN374" s="77"/>
      <c r="HO374" s="77"/>
      <c r="HP374" s="77"/>
      <c r="HQ374" s="77"/>
      <c r="HR374" s="77"/>
      <c r="HS374" s="77"/>
      <c r="HT374" s="77"/>
      <c r="HU374" s="77"/>
      <c r="HV374" s="77"/>
      <c r="HW374" s="77"/>
      <c r="HX374" s="77"/>
      <c r="HY374" s="77"/>
    </row>
    <row r="375" spans="1:233" x14ac:dyDescent="0.2">
      <c r="A375" s="36">
        <v>3</v>
      </c>
      <c r="B375" s="36"/>
      <c r="C375" s="36"/>
      <c r="D375" s="36"/>
      <c r="E375" s="36"/>
      <c r="F375" s="62"/>
      <c r="G375" s="62" t="s">
        <v>136</v>
      </c>
      <c r="H375" s="63">
        <f>H376+H383</f>
        <v>41600</v>
      </c>
      <c r="I375" s="63">
        <f>I376+I383</f>
        <v>2830</v>
      </c>
      <c r="J375" s="63">
        <f>J376+J383</f>
        <v>44430</v>
      </c>
    </row>
    <row r="376" spans="1:233" ht="18" x14ac:dyDescent="0.2">
      <c r="A376" s="36"/>
      <c r="B376" s="36">
        <v>36</v>
      </c>
      <c r="C376" s="36"/>
      <c r="D376" s="36"/>
      <c r="E376" s="36"/>
      <c r="F376" s="62"/>
      <c r="G376" s="69" t="s">
        <v>398</v>
      </c>
      <c r="H376" s="63">
        <f t="shared" ref="H376:J377" si="56">H377</f>
        <v>7950</v>
      </c>
      <c r="I376" s="63">
        <f t="shared" si="56"/>
        <v>2350</v>
      </c>
      <c r="J376" s="63">
        <f t="shared" si="56"/>
        <v>10300</v>
      </c>
    </row>
    <row r="377" spans="1:233" x14ac:dyDescent="0.2">
      <c r="A377" s="36"/>
      <c r="B377" s="36"/>
      <c r="C377" s="36">
        <v>363</v>
      </c>
      <c r="D377" s="36"/>
      <c r="E377" s="34">
        <v>11</v>
      </c>
      <c r="F377" s="62"/>
      <c r="G377" s="62" t="s">
        <v>267</v>
      </c>
      <c r="H377" s="63">
        <f t="shared" si="56"/>
        <v>7950</v>
      </c>
      <c r="I377" s="63">
        <f t="shared" si="56"/>
        <v>2350</v>
      </c>
      <c r="J377" s="63">
        <f t="shared" si="56"/>
        <v>10300</v>
      </c>
    </row>
    <row r="378" spans="1:233" x14ac:dyDescent="0.2">
      <c r="A378" s="36"/>
      <c r="B378" s="36"/>
      <c r="C378" s="36"/>
      <c r="D378" s="36">
        <v>3631</v>
      </c>
      <c r="E378" s="36"/>
      <c r="F378" s="62"/>
      <c r="G378" s="62" t="s">
        <v>268</v>
      </c>
      <c r="H378" s="63">
        <f>SUM(H379:H382)</f>
        <v>7950</v>
      </c>
      <c r="I378" s="63">
        <f>SUM(I379:I382)</f>
        <v>2350</v>
      </c>
      <c r="J378" s="63">
        <f>SUM(J379:J382)</f>
        <v>10300</v>
      </c>
    </row>
    <row r="379" spans="1:233" x14ac:dyDescent="0.2">
      <c r="A379" s="34"/>
      <c r="B379" s="34"/>
      <c r="C379" s="34"/>
      <c r="D379" s="34"/>
      <c r="E379" s="34"/>
      <c r="F379" s="51">
        <f>'1. IZMJENE I DOP.PLANA A. 2024.'!F263</f>
        <v>363150</v>
      </c>
      <c r="G379" s="51" t="str">
        <f>'1. IZMJENE I DOP.PLANA A. 2024.'!G263</f>
        <v>Tekuće pomoći gradskim proračunima -  za program "Pomoć u kući"</v>
      </c>
      <c r="H379" s="64">
        <f>'1. IZMJENE I DOP.PLANA A. 2024.'!H263</f>
        <v>1050</v>
      </c>
      <c r="I379" s="64">
        <f>'1. IZMJENE I DOP.PLANA A. 2024.'!I263</f>
        <v>-450</v>
      </c>
      <c r="J379" s="64">
        <f>'1. IZMJENE I DOP.PLANA A. 2024.'!J263</f>
        <v>600</v>
      </c>
    </row>
    <row r="380" spans="1:233" x14ac:dyDescent="0.2">
      <c r="A380" s="34"/>
      <c r="B380" s="34"/>
      <c r="C380" s="34"/>
      <c r="D380" s="34"/>
      <c r="E380" s="86"/>
      <c r="F380" s="51">
        <f>'1. IZMJENE I DOP.PLANA A. 2024.'!F266</f>
        <v>363153</v>
      </c>
      <c r="G380" s="51" t="str">
        <f>'1. IZMJENE I DOP.PLANA A. 2024.'!G266</f>
        <v>Crveni križ - 0,7% zakonske obaveze</v>
      </c>
      <c r="H380" s="64">
        <f>'1. IZMJENE I DOP.PLANA A. 2024.'!H266</f>
        <v>4800</v>
      </c>
      <c r="I380" s="64">
        <f>'1. IZMJENE I DOP.PLANA A. 2024.'!I266</f>
        <v>0</v>
      </c>
      <c r="J380" s="64">
        <f>'1. IZMJENE I DOP.PLANA A. 2024.'!J266</f>
        <v>4800</v>
      </c>
      <c r="L380" s="73"/>
      <c r="Q380" s="88"/>
    </row>
    <row r="381" spans="1:233" x14ac:dyDescent="0.2">
      <c r="A381" s="34"/>
      <c r="B381" s="34"/>
      <c r="C381" s="34"/>
      <c r="D381" s="34"/>
      <c r="E381" s="86"/>
      <c r="F381" s="51">
        <f>'1. IZMJENE I DOP.PLANA A. 2024.'!F268</f>
        <v>363155</v>
      </c>
      <c r="G381" s="51" t="str">
        <f>'1. IZMJENE I DOP.PLANA A. 2024.'!G268</f>
        <v>Tekuća pomoć gradskim proračunima-sufinanciranje logopeda</v>
      </c>
      <c r="H381" s="64">
        <f>'1. IZMJENE I DOP.PLANA A. 2024.'!H268</f>
        <v>2100</v>
      </c>
      <c r="I381" s="64">
        <f>'1. IZMJENE I DOP.PLANA A. 2024.'!I268</f>
        <v>800</v>
      </c>
      <c r="J381" s="64">
        <f>'1. IZMJENE I DOP.PLANA A. 2024.'!J268</f>
        <v>2900</v>
      </c>
      <c r="L381" s="73"/>
      <c r="Q381" s="88"/>
    </row>
    <row r="382" spans="1:233" x14ac:dyDescent="0.2">
      <c r="A382" s="34"/>
      <c r="B382" s="34"/>
      <c r="C382" s="34"/>
      <c r="D382" s="34"/>
      <c r="E382" s="86"/>
      <c r="F382" s="51">
        <v>363156</v>
      </c>
      <c r="G382" s="51" t="s">
        <v>532</v>
      </c>
      <c r="H382" s="64">
        <v>0</v>
      </c>
      <c r="I382" s="64">
        <f>J382-H382</f>
        <v>2000</v>
      </c>
      <c r="J382" s="64">
        <v>2000</v>
      </c>
      <c r="L382" s="73"/>
      <c r="Q382" s="88"/>
    </row>
    <row r="383" spans="1:233" ht="18" x14ac:dyDescent="0.2">
      <c r="A383" s="36"/>
      <c r="B383" s="36">
        <v>37</v>
      </c>
      <c r="C383" s="36"/>
      <c r="D383" s="36"/>
      <c r="E383" s="36"/>
      <c r="F383" s="62"/>
      <c r="G383" s="69" t="s">
        <v>293</v>
      </c>
      <c r="H383" s="63">
        <f t="shared" ref="H383:J384" si="57">H384</f>
        <v>33650</v>
      </c>
      <c r="I383" s="63">
        <f t="shared" si="57"/>
        <v>480</v>
      </c>
      <c r="J383" s="63">
        <f t="shared" si="57"/>
        <v>34130</v>
      </c>
    </row>
    <row r="384" spans="1:233" ht="18" x14ac:dyDescent="0.2">
      <c r="A384" s="36"/>
      <c r="B384" s="36"/>
      <c r="C384" s="36">
        <v>372</v>
      </c>
      <c r="D384" s="36"/>
      <c r="E384" s="34">
        <v>11</v>
      </c>
      <c r="F384" s="62"/>
      <c r="G384" s="69" t="s">
        <v>431</v>
      </c>
      <c r="H384" s="63">
        <f t="shared" si="57"/>
        <v>33650</v>
      </c>
      <c r="I384" s="63">
        <f t="shared" si="57"/>
        <v>480</v>
      </c>
      <c r="J384" s="63">
        <f t="shared" si="57"/>
        <v>34130</v>
      </c>
    </row>
    <row r="385" spans="1:233" ht="18" x14ac:dyDescent="0.2">
      <c r="A385" s="36"/>
      <c r="B385" s="36"/>
      <c r="C385" s="36"/>
      <c r="D385" s="36">
        <v>3721</v>
      </c>
      <c r="E385" s="36"/>
      <c r="F385" s="62"/>
      <c r="G385" s="69" t="s">
        <v>434</v>
      </c>
      <c r="H385" s="63">
        <f>SUM(H386:H392)</f>
        <v>33650</v>
      </c>
      <c r="I385" s="63">
        <f>SUM(I386:I392)</f>
        <v>480</v>
      </c>
      <c r="J385" s="63">
        <f>SUM(J386:J392)</f>
        <v>34130</v>
      </c>
    </row>
    <row r="386" spans="1:233" x14ac:dyDescent="0.2">
      <c r="A386" s="34"/>
      <c r="B386" s="34"/>
      <c r="C386" s="34"/>
      <c r="D386" s="34"/>
      <c r="E386" s="34"/>
      <c r="F386" s="51">
        <f>'1. IZMJENE I DOP.PLANA A. 2024.'!F281</f>
        <v>372120</v>
      </c>
      <c r="G386" s="51" t="str">
        <f>'1. IZMJENE I DOP.PLANA A. 2024.'!G281</f>
        <v>Pomoć obiteljima i kućanstvima</v>
      </c>
      <c r="H386" s="64">
        <f>'1. IZMJENE I DOP.PLANA A. 2024.'!H281</f>
        <v>2650</v>
      </c>
      <c r="I386" s="64">
        <f>'1. IZMJENE I DOP.PLANA A. 2024.'!I281</f>
        <v>0</v>
      </c>
      <c r="J386" s="64">
        <f>'1. IZMJENE I DOP.PLANA A. 2024.'!J281</f>
        <v>2650</v>
      </c>
    </row>
    <row r="387" spans="1:233" x14ac:dyDescent="0.2">
      <c r="A387" s="34"/>
      <c r="B387" s="34"/>
      <c r="C387" s="34"/>
      <c r="D387" s="34"/>
      <c r="E387" s="34"/>
      <c r="F387" s="51">
        <f>'1. IZMJENE I DOP.PLANA A. 2024.'!F282</f>
        <v>372121</v>
      </c>
      <c r="G387" s="51" t="str">
        <f>'1. IZMJENE I DOP.PLANA A. 2024.'!G282</f>
        <v>Pomoć socijalno ugroženim - za ogrjev</v>
      </c>
      <c r="H387" s="64">
        <f>'1. IZMJENE I DOP.PLANA A. 2024.'!H282</f>
        <v>2700</v>
      </c>
      <c r="I387" s="64">
        <f>'1. IZMJENE I DOP.PLANA A. 2024.'!I282</f>
        <v>180</v>
      </c>
      <c r="J387" s="64">
        <f>'1. IZMJENE I DOP.PLANA A. 2024.'!J282</f>
        <v>2880</v>
      </c>
    </row>
    <row r="388" spans="1:233" x14ac:dyDescent="0.2">
      <c r="A388" s="34"/>
      <c r="B388" s="34"/>
      <c r="C388" s="34"/>
      <c r="D388" s="34"/>
      <c r="E388" s="34"/>
      <c r="F388" s="51">
        <f>'1. IZMJENE I DOP.PLANA A. 2024.'!F283</f>
        <v>372122</v>
      </c>
      <c r="G388" s="51" t="str">
        <f>'1. IZMJENE I DOP.PLANA A. 2024.'!G283</f>
        <v>Pomoć za ljetovanje siromašnih učenika</v>
      </c>
      <c r="H388" s="64">
        <f>'1. IZMJENE I DOP.PLANA A. 2024.'!H283</f>
        <v>550</v>
      </c>
      <c r="I388" s="64">
        <f>'1. IZMJENE I DOP.PLANA A. 2024.'!I283</f>
        <v>-550</v>
      </c>
      <c r="J388" s="64">
        <f>'1. IZMJENE I DOP.PLANA A. 2024.'!J283</f>
        <v>0</v>
      </c>
    </row>
    <row r="389" spans="1:233" x14ac:dyDescent="0.2">
      <c r="A389" s="34"/>
      <c r="B389" s="34"/>
      <c r="C389" s="34"/>
      <c r="D389" s="34"/>
      <c r="E389" s="34"/>
      <c r="F389" s="51">
        <f>'1. IZMJENE I DOP.PLANA A. 2024.'!F284</f>
        <v>372123</v>
      </c>
      <c r="G389" s="51" t="str">
        <f>'1. IZMJENE I DOP.PLANA A. 2024.'!G284</f>
        <v>Pomoć za novorođenčad</v>
      </c>
      <c r="H389" s="64">
        <f>'1. IZMJENE I DOP.PLANA A. 2024.'!H284</f>
        <v>8500</v>
      </c>
      <c r="I389" s="64">
        <f>'1. IZMJENE I DOP.PLANA A. 2024.'!I284</f>
        <v>-4500</v>
      </c>
      <c r="J389" s="64">
        <f>'1. IZMJENE I DOP.PLANA A. 2024.'!J284</f>
        <v>4000</v>
      </c>
    </row>
    <row r="390" spans="1:233" x14ac:dyDescent="0.2">
      <c r="A390" s="34"/>
      <c r="B390" s="34"/>
      <c r="C390" s="34"/>
      <c r="D390" s="34"/>
      <c r="E390" s="34"/>
      <c r="F390" s="51">
        <f>'1. IZMJENE I DOP.PLANA A. 2024.'!F285</f>
        <v>372124</v>
      </c>
      <c r="G390" s="51" t="str">
        <f>'1. IZMJENE I DOP.PLANA A. 2024.'!G285</f>
        <v>Pomoć za kupnju knjiga</v>
      </c>
      <c r="H390" s="64">
        <f>'1. IZMJENE I DOP.PLANA A. 2024.'!H285</f>
        <v>13500</v>
      </c>
      <c r="I390" s="64">
        <f>'1. IZMJENE I DOP.PLANA A. 2024.'!I285</f>
        <v>2350</v>
      </c>
      <c r="J390" s="64">
        <f>'1. IZMJENE I DOP.PLANA A. 2024.'!J285</f>
        <v>15850</v>
      </c>
    </row>
    <row r="391" spans="1:233" x14ac:dyDescent="0.2">
      <c r="A391" s="34"/>
      <c r="B391" s="34"/>
      <c r="C391" s="34"/>
      <c r="D391" s="34"/>
      <c r="E391" s="34"/>
      <c r="F391" s="51">
        <f>'1. IZMJENE I DOP.PLANA A. 2024.'!F286</f>
        <v>372125</v>
      </c>
      <c r="G391" s="51" t="str">
        <f>'1. IZMJENE I DOP.PLANA A. 2024.'!G286</f>
        <v>Jednokratna pomoć-nezaposleni</v>
      </c>
      <c r="H391" s="64">
        <f>'1. IZMJENE I DOP.PLANA A. 2024.'!H286</f>
        <v>1950</v>
      </c>
      <c r="I391" s="64">
        <f>'1. IZMJENE I DOP.PLANA A. 2024.'!I286</f>
        <v>-600</v>
      </c>
      <c r="J391" s="64">
        <f>'1. IZMJENE I DOP.PLANA A. 2024.'!J286</f>
        <v>1350</v>
      </c>
    </row>
    <row r="392" spans="1:233" x14ac:dyDescent="0.2">
      <c r="A392" s="34"/>
      <c r="B392" s="34"/>
      <c r="C392" s="34"/>
      <c r="D392" s="34"/>
      <c r="E392" s="34"/>
      <c r="F392" s="51">
        <f>'1. IZMJENE I DOP.PLANA A. 2024.'!F287</f>
        <v>372126</v>
      </c>
      <c r="G392" s="51" t="str">
        <f>'1. IZMJENE I DOP.PLANA A. 2024.'!G287</f>
        <v>Jednokratna pomoć-umirovljenici</v>
      </c>
      <c r="H392" s="64">
        <f>'1. IZMJENE I DOP.PLANA A. 2024.'!H287</f>
        <v>3800</v>
      </c>
      <c r="I392" s="64">
        <f>'1. IZMJENE I DOP.PLANA A. 2024.'!I287</f>
        <v>3600</v>
      </c>
      <c r="J392" s="64">
        <f>'1. IZMJENE I DOP.PLANA A. 2024.'!J287</f>
        <v>7400</v>
      </c>
    </row>
    <row r="393" spans="1:233" x14ac:dyDescent="0.2">
      <c r="A393" s="59" t="s">
        <v>437</v>
      </c>
      <c r="B393" s="59"/>
      <c r="C393" s="59"/>
      <c r="D393" s="59"/>
      <c r="E393" s="59"/>
      <c r="F393" s="60"/>
      <c r="G393" s="60"/>
      <c r="H393" s="61">
        <f>H394</f>
        <v>5050</v>
      </c>
      <c r="I393" s="61">
        <f t="shared" ref="I393:J393" si="58">I394</f>
        <v>5535</v>
      </c>
      <c r="J393" s="61">
        <f t="shared" si="58"/>
        <v>7085</v>
      </c>
      <c r="HE393" s="77"/>
      <c r="HF393" s="77"/>
      <c r="HG393" s="77"/>
      <c r="HH393" s="77"/>
      <c r="HI393" s="77"/>
      <c r="HJ393" s="77"/>
      <c r="HK393" s="77"/>
      <c r="HL393" s="77"/>
      <c r="HM393" s="77"/>
      <c r="HN393" s="77"/>
      <c r="HO393" s="77"/>
      <c r="HP393" s="77"/>
      <c r="HQ393" s="77"/>
      <c r="HR393" s="77"/>
      <c r="HS393" s="77"/>
      <c r="HT393" s="77"/>
      <c r="HU393" s="77"/>
      <c r="HV393" s="77"/>
      <c r="HW393" s="77"/>
      <c r="HX393" s="77"/>
      <c r="HY393" s="77"/>
    </row>
    <row r="394" spans="1:233" x14ac:dyDescent="0.2">
      <c r="A394" s="36">
        <v>3</v>
      </c>
      <c r="B394" s="36"/>
      <c r="C394" s="36"/>
      <c r="D394" s="36"/>
      <c r="E394" s="36"/>
      <c r="F394" s="62"/>
      <c r="G394" s="62" t="s">
        <v>136</v>
      </c>
      <c r="H394" s="63">
        <f>H395</f>
        <v>5050</v>
      </c>
      <c r="I394" s="63">
        <f>I395</f>
        <v>5535</v>
      </c>
      <c r="J394" s="63">
        <f>J395</f>
        <v>7085</v>
      </c>
    </row>
    <row r="395" spans="1:233" x14ac:dyDescent="0.2">
      <c r="A395" s="36"/>
      <c r="B395" s="36">
        <v>38</v>
      </c>
      <c r="C395" s="36"/>
      <c r="D395" s="36"/>
      <c r="E395" s="36"/>
      <c r="F395" s="62"/>
      <c r="G395" s="62" t="s">
        <v>307</v>
      </c>
      <c r="H395" s="63">
        <f>H396+H410</f>
        <v>5050</v>
      </c>
      <c r="I395" s="63">
        <f>I396+I410</f>
        <v>5535</v>
      </c>
      <c r="J395" s="63">
        <f>J396+J410</f>
        <v>7085</v>
      </c>
    </row>
    <row r="396" spans="1:233" x14ac:dyDescent="0.2">
      <c r="A396" s="36"/>
      <c r="B396" s="36"/>
      <c r="C396" s="36">
        <v>381</v>
      </c>
      <c r="D396" s="36"/>
      <c r="E396" s="34">
        <v>11</v>
      </c>
      <c r="F396" s="62"/>
      <c r="G396" s="62" t="s">
        <v>124</v>
      </c>
      <c r="H396" s="63">
        <f t="shared" ref="H396:J397" si="59">H397</f>
        <v>3500</v>
      </c>
      <c r="I396" s="63">
        <f t="shared" si="59"/>
        <v>4385</v>
      </c>
      <c r="J396" s="63">
        <f t="shared" si="59"/>
        <v>4385</v>
      </c>
    </row>
    <row r="397" spans="1:233" x14ac:dyDescent="0.2">
      <c r="A397" s="36"/>
      <c r="B397" s="36"/>
      <c r="C397" s="36"/>
      <c r="D397" s="36">
        <v>3811</v>
      </c>
      <c r="E397" s="36"/>
      <c r="F397" s="62"/>
      <c r="G397" s="62" t="s">
        <v>308</v>
      </c>
      <c r="H397" s="63">
        <f t="shared" si="59"/>
        <v>3500</v>
      </c>
      <c r="I397" s="63">
        <f t="shared" si="59"/>
        <v>4385</v>
      </c>
      <c r="J397" s="63">
        <f t="shared" si="59"/>
        <v>4385</v>
      </c>
    </row>
    <row r="398" spans="1:233" x14ac:dyDescent="0.2">
      <c r="A398" s="36"/>
      <c r="B398" s="36"/>
      <c r="C398" s="36"/>
      <c r="D398" s="36"/>
      <c r="E398" s="36"/>
      <c r="F398" s="62">
        <v>3811</v>
      </c>
      <c r="G398" s="62" t="s">
        <v>308</v>
      </c>
      <c r="H398" s="63">
        <f>SUM(H399)</f>
        <v>3500</v>
      </c>
      <c r="I398" s="63">
        <f>SUM(I399:I399)</f>
        <v>4385</v>
      </c>
      <c r="J398" s="63">
        <f>SUM(J399:J399)</f>
        <v>4385</v>
      </c>
    </row>
    <row r="399" spans="1:233" x14ac:dyDescent="0.2">
      <c r="A399" s="34"/>
      <c r="B399" s="34"/>
      <c r="C399" s="34"/>
      <c r="D399" s="34"/>
      <c r="E399" s="34"/>
      <c r="F399" s="51">
        <f>'1. IZMJENE I DOP.PLANA A. 2024.'!F297</f>
        <v>3811</v>
      </c>
      <c r="G399" s="51" t="str">
        <f>'1. IZMJENE I DOP.PLANA A. 2024.'!G297</f>
        <v>Tekuće donacije u novcu-ostale udruge</v>
      </c>
      <c r="H399" s="64">
        <f>'1. IZMJENE I DOP.PLANA A. 2024.'!H297</f>
        <v>3500</v>
      </c>
      <c r="I399" s="64">
        <f>SUM(I400:I409)</f>
        <v>4385</v>
      </c>
      <c r="J399" s="64">
        <f>SUM(J400:J409)</f>
        <v>4385</v>
      </c>
    </row>
    <row r="400" spans="1:233" x14ac:dyDescent="0.2">
      <c r="A400" s="34"/>
      <c r="B400" s="34"/>
      <c r="C400" s="34"/>
      <c r="D400" s="34"/>
      <c r="E400" s="34"/>
      <c r="F400" s="51">
        <v>3811421</v>
      </c>
      <c r="G400" s="51" t="s">
        <v>504</v>
      </c>
      <c r="H400" s="64">
        <v>0</v>
      </c>
      <c r="I400" s="64">
        <f t="shared" ref="I400:I409" si="60">J400-H400</f>
        <v>0</v>
      </c>
      <c r="J400" s="64">
        <v>0</v>
      </c>
    </row>
    <row r="401" spans="1:12" x14ac:dyDescent="0.2">
      <c r="A401" s="34"/>
      <c r="B401" s="34"/>
      <c r="C401" s="34"/>
      <c r="D401" s="34"/>
      <c r="E401" s="34"/>
      <c r="F401" s="51">
        <v>381146</v>
      </c>
      <c r="G401" s="51" t="s">
        <v>505</v>
      </c>
      <c r="H401" s="64">
        <v>0</v>
      </c>
      <c r="I401" s="64">
        <f t="shared" si="60"/>
        <v>400</v>
      </c>
      <c r="J401" s="64">
        <v>400</v>
      </c>
    </row>
    <row r="402" spans="1:12" x14ac:dyDescent="0.2">
      <c r="A402" s="34"/>
      <c r="B402" s="34"/>
      <c r="C402" s="34"/>
      <c r="D402" s="34"/>
      <c r="E402" s="34"/>
      <c r="F402" s="51">
        <v>3811480</v>
      </c>
      <c r="G402" s="51" t="s">
        <v>506</v>
      </c>
      <c r="H402" s="64">
        <v>0</v>
      </c>
      <c r="I402" s="64">
        <f t="shared" si="60"/>
        <v>950</v>
      </c>
      <c r="J402" s="64">
        <v>950</v>
      </c>
    </row>
    <row r="403" spans="1:12" x14ac:dyDescent="0.2">
      <c r="A403" s="34"/>
      <c r="B403" s="34"/>
      <c r="C403" s="34"/>
      <c r="D403" s="34"/>
      <c r="E403" s="34"/>
      <c r="F403" s="51">
        <v>3811481</v>
      </c>
      <c r="G403" s="51" t="s">
        <v>507</v>
      </c>
      <c r="H403" s="64">
        <v>0</v>
      </c>
      <c r="I403" s="64">
        <f t="shared" si="60"/>
        <v>400</v>
      </c>
      <c r="J403" s="64">
        <v>400</v>
      </c>
    </row>
    <row r="404" spans="1:12" x14ac:dyDescent="0.2">
      <c r="A404" s="34"/>
      <c r="B404" s="34"/>
      <c r="C404" s="34"/>
      <c r="D404" s="34"/>
      <c r="E404" s="34"/>
      <c r="F404" s="51">
        <v>3811482</v>
      </c>
      <c r="G404" s="51" t="s">
        <v>508</v>
      </c>
      <c r="H404" s="64">
        <v>0</v>
      </c>
      <c r="I404" s="64">
        <f t="shared" si="60"/>
        <v>200</v>
      </c>
      <c r="J404" s="64">
        <v>200</v>
      </c>
    </row>
    <row r="405" spans="1:12" x14ac:dyDescent="0.2">
      <c r="A405" s="34"/>
      <c r="B405" s="34"/>
      <c r="C405" s="34"/>
      <c r="D405" s="34"/>
      <c r="E405" s="34"/>
      <c r="F405" s="51">
        <v>381149</v>
      </c>
      <c r="G405" s="51" t="s">
        <v>509</v>
      </c>
      <c r="H405" s="64">
        <v>0</v>
      </c>
      <c r="I405" s="64">
        <f t="shared" si="60"/>
        <v>400</v>
      </c>
      <c r="J405" s="64">
        <v>400</v>
      </c>
    </row>
    <row r="406" spans="1:12" x14ac:dyDescent="0.2">
      <c r="A406" s="34"/>
      <c r="B406" s="34"/>
      <c r="C406" s="34"/>
      <c r="D406" s="34"/>
      <c r="E406" s="34"/>
      <c r="F406" s="51">
        <v>3811495</v>
      </c>
      <c r="G406" s="51" t="s">
        <v>510</v>
      </c>
      <c r="H406" s="64">
        <v>0</v>
      </c>
      <c r="I406" s="64">
        <f t="shared" si="60"/>
        <v>200</v>
      </c>
      <c r="J406" s="64">
        <v>200</v>
      </c>
    </row>
    <row r="407" spans="1:12" x14ac:dyDescent="0.2">
      <c r="A407" s="34"/>
      <c r="B407" s="34"/>
      <c r="C407" s="34"/>
      <c r="D407" s="34"/>
      <c r="E407" s="34"/>
      <c r="F407" s="51">
        <v>3811400</v>
      </c>
      <c r="G407" s="51" t="s">
        <v>529</v>
      </c>
      <c r="H407" s="64">
        <v>0</v>
      </c>
      <c r="I407" s="64">
        <f t="shared" si="60"/>
        <v>300</v>
      </c>
      <c r="J407" s="64">
        <v>300</v>
      </c>
    </row>
    <row r="408" spans="1:12" x14ac:dyDescent="0.2">
      <c r="A408" s="34"/>
      <c r="B408" s="34"/>
      <c r="C408" s="34"/>
      <c r="D408" s="34"/>
      <c r="E408" s="34"/>
      <c r="F408" s="51">
        <v>3811498</v>
      </c>
      <c r="G408" s="51" t="s">
        <v>511</v>
      </c>
      <c r="H408" s="64">
        <v>0</v>
      </c>
      <c r="I408" s="64">
        <f t="shared" si="60"/>
        <v>400</v>
      </c>
      <c r="J408" s="64">
        <v>400</v>
      </c>
    </row>
    <row r="409" spans="1:12" x14ac:dyDescent="0.2">
      <c r="A409" s="34"/>
      <c r="B409" s="34"/>
      <c r="C409" s="34"/>
      <c r="D409" s="34"/>
      <c r="E409" s="34"/>
      <c r="F409" s="51">
        <v>381192</v>
      </c>
      <c r="G409" s="51" t="s">
        <v>512</v>
      </c>
      <c r="H409" s="64">
        <v>0</v>
      </c>
      <c r="I409" s="64">
        <f t="shared" si="60"/>
        <v>1135</v>
      </c>
      <c r="J409" s="64">
        <v>1135</v>
      </c>
    </row>
    <row r="410" spans="1:12" x14ac:dyDescent="0.2">
      <c r="A410" s="36"/>
      <c r="B410" s="36"/>
      <c r="C410" s="36">
        <v>382</v>
      </c>
      <c r="D410" s="36"/>
      <c r="E410" s="34">
        <v>11</v>
      </c>
      <c r="F410" s="62"/>
      <c r="G410" s="62" t="s">
        <v>317</v>
      </c>
      <c r="H410" s="63">
        <f t="shared" ref="H410:J411" si="61">H411</f>
        <v>1550</v>
      </c>
      <c r="I410" s="63">
        <f t="shared" si="61"/>
        <v>1150</v>
      </c>
      <c r="J410" s="63">
        <f t="shared" si="61"/>
        <v>2700</v>
      </c>
    </row>
    <row r="411" spans="1:12" x14ac:dyDescent="0.2">
      <c r="A411" s="36"/>
      <c r="B411" s="36"/>
      <c r="C411" s="36"/>
      <c r="D411" s="36">
        <v>3821</v>
      </c>
      <c r="E411" s="36"/>
      <c r="F411" s="62"/>
      <c r="G411" s="62" t="s">
        <v>318</v>
      </c>
      <c r="H411" s="63">
        <f t="shared" si="61"/>
        <v>1550</v>
      </c>
      <c r="I411" s="63">
        <f t="shared" si="61"/>
        <v>1150</v>
      </c>
      <c r="J411" s="63">
        <f t="shared" si="61"/>
        <v>2700</v>
      </c>
    </row>
    <row r="412" spans="1:12" x14ac:dyDescent="0.2">
      <c r="A412" s="34"/>
      <c r="B412" s="34"/>
      <c r="C412" s="34"/>
      <c r="D412" s="34"/>
      <c r="E412" s="34"/>
      <c r="F412" s="51">
        <f>'1. IZMJENE I DOP.PLANA A. 2024.'!F304</f>
        <v>38217</v>
      </c>
      <c r="G412" s="51" t="str">
        <f>'1. IZMJENE I DOP.PLANA A. 2024.'!G304</f>
        <v>Kapitalane donacije humanitarnim organizacijama - Crveni križ sufinanciranje otplate kredita</v>
      </c>
      <c r="H412" s="64">
        <f>'1. IZMJENE I DOP.PLANA A. 2024.'!H304</f>
        <v>1550</v>
      </c>
      <c r="I412" s="64">
        <f>'1. IZMJENE I DOP.PLANA A. 2024.'!I304</f>
        <v>1150</v>
      </c>
      <c r="J412" s="64">
        <f>'1. IZMJENE I DOP.PLANA A. 2024.'!J304</f>
        <v>2700</v>
      </c>
    </row>
    <row r="413" spans="1:12" x14ac:dyDescent="0.2">
      <c r="A413" s="41" t="s">
        <v>20</v>
      </c>
      <c r="B413" s="41"/>
      <c r="C413" s="41"/>
      <c r="D413" s="41"/>
      <c r="E413" s="41"/>
      <c r="F413" s="89"/>
      <c r="G413" s="89"/>
      <c r="H413" s="42">
        <f>H10+H162+H176+H205+H225+H285+H299+H338+H373</f>
        <v>2820320</v>
      </c>
      <c r="I413" s="42">
        <f>J413-H413</f>
        <v>-1458922</v>
      </c>
      <c r="J413" s="101">
        <f>J11+J25+J120+J143+J149+J163+J177+J189+J196+J206+J216+J226+J238+J254+J265+J279+J286+J292+J300+J321+J339+J345+J351+J366+J374+J393+J332</f>
        <v>1361398</v>
      </c>
    </row>
    <row r="414" spans="1:12" x14ac:dyDescent="0.2">
      <c r="A414" s="31"/>
      <c r="B414" s="31"/>
      <c r="C414" s="31"/>
      <c r="D414" s="31"/>
      <c r="E414" s="31"/>
      <c r="F414" s="47"/>
      <c r="G414" s="47"/>
      <c r="H414" s="90"/>
      <c r="I414" s="90"/>
      <c r="J414" s="90"/>
    </row>
    <row r="415" spans="1:12" x14ac:dyDescent="0.2">
      <c r="A415" s="31"/>
      <c r="B415" s="31"/>
      <c r="C415" s="31"/>
      <c r="D415" s="31"/>
      <c r="E415" s="31"/>
      <c r="F415" s="47"/>
      <c r="G415" s="47"/>
      <c r="H415" s="91"/>
      <c r="I415" s="91"/>
      <c r="J415" s="102"/>
      <c r="K415" s="102"/>
      <c r="L415" s="102"/>
    </row>
    <row r="416" spans="1:12" x14ac:dyDescent="0.2">
      <c r="A416" s="31"/>
      <c r="B416" s="229" t="s">
        <v>438</v>
      </c>
      <c r="C416" s="29"/>
      <c r="D416" s="29"/>
      <c r="E416" s="29"/>
      <c r="G416" s="228"/>
      <c r="H416" s="92"/>
      <c r="I416" s="92"/>
      <c r="J416" s="102"/>
      <c r="K416" s="102"/>
      <c r="L416" s="102"/>
    </row>
    <row r="417" spans="1:12" x14ac:dyDescent="0.2">
      <c r="A417" s="31"/>
      <c r="B417" s="31"/>
      <c r="C417" s="31"/>
      <c r="D417" s="31"/>
      <c r="E417" s="31"/>
      <c r="F417" s="93"/>
      <c r="G417" s="93"/>
      <c r="H417" s="94"/>
      <c r="I417" s="94"/>
      <c r="J417" s="102"/>
      <c r="K417" s="102"/>
      <c r="L417" s="102"/>
    </row>
    <row r="418" spans="1:12" ht="29.25" customHeight="1" x14ac:dyDescent="0.2">
      <c r="A418" s="239" t="s">
        <v>541</v>
      </c>
      <c r="B418" s="239"/>
      <c r="C418" s="239"/>
      <c r="D418" s="239"/>
      <c r="E418" s="239"/>
      <c r="F418" s="239"/>
      <c r="G418" s="239"/>
      <c r="H418" s="239"/>
      <c r="I418" s="239"/>
      <c r="J418" s="239"/>
    </row>
    <row r="419" spans="1:12" ht="17.25" customHeight="1" x14ac:dyDescent="0.2">
      <c r="A419" s="31"/>
      <c r="B419" s="31"/>
      <c r="C419" s="31"/>
      <c r="D419" s="31"/>
      <c r="E419" s="31"/>
      <c r="F419" s="95"/>
      <c r="G419" s="95"/>
      <c r="H419" s="96"/>
      <c r="I419" s="96"/>
      <c r="J419" s="96"/>
    </row>
    <row r="420" spans="1:12" x14ac:dyDescent="0.2">
      <c r="B420" s="251" t="s">
        <v>547</v>
      </c>
      <c r="C420" s="245"/>
      <c r="D420" s="245"/>
      <c r="E420" s="245"/>
      <c r="F420" s="245"/>
      <c r="G420" s="97"/>
      <c r="H420" s="98"/>
      <c r="I420" s="98"/>
      <c r="J420" s="98"/>
    </row>
    <row r="421" spans="1:12" x14ac:dyDescent="0.2">
      <c r="B421" s="251" t="s">
        <v>548</v>
      </c>
      <c r="C421" s="245"/>
      <c r="D421" s="245"/>
      <c r="E421" s="245"/>
      <c r="F421" s="245"/>
      <c r="G421" s="99"/>
      <c r="H421" s="100"/>
      <c r="I421" s="100"/>
      <c r="J421" s="100"/>
    </row>
    <row r="422" spans="1:12" x14ac:dyDescent="0.2">
      <c r="B422" s="245" t="s">
        <v>554</v>
      </c>
      <c r="C422" s="245"/>
      <c r="D422" s="245"/>
      <c r="E422" s="245"/>
      <c r="F422" s="245"/>
      <c r="H422" s="100"/>
      <c r="I422" s="100"/>
    </row>
    <row r="423" spans="1:12" x14ac:dyDescent="0.2">
      <c r="H423" s="246" t="s">
        <v>439</v>
      </c>
      <c r="I423" s="246"/>
      <c r="J423" s="246"/>
    </row>
    <row r="424" spans="1:12" x14ac:dyDescent="0.2">
      <c r="H424" s="246" t="s">
        <v>440</v>
      </c>
      <c r="I424" s="246"/>
      <c r="J424" s="246"/>
    </row>
    <row r="425" spans="1:12" x14ac:dyDescent="0.2">
      <c r="F425"/>
      <c r="G425"/>
      <c r="H425" s="246" t="s">
        <v>441</v>
      </c>
      <c r="I425" s="246"/>
      <c r="J425" s="246"/>
    </row>
  </sheetData>
  <mergeCells count="9">
    <mergeCell ref="B422:F422"/>
    <mergeCell ref="H423:J423"/>
    <mergeCell ref="H424:J424"/>
    <mergeCell ref="H425:J425"/>
    <mergeCell ref="A6:K6"/>
    <mergeCell ref="A8:J8"/>
    <mergeCell ref="A418:J418"/>
    <mergeCell ref="B420:F420"/>
    <mergeCell ref="B421:F421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5"/>
  <sheetViews>
    <sheetView workbookViewId="0">
      <selection activeCell="A42" sqref="A42:C42"/>
    </sheetView>
  </sheetViews>
  <sheetFormatPr defaultColWidth="9" defaultRowHeight="12.75" x14ac:dyDescent="0.2"/>
  <cols>
    <col min="1" max="1" width="6.42578125" customWidth="1"/>
    <col min="3" max="3" width="31.85546875" customWidth="1"/>
    <col min="4" max="4" width="21.140625" hidden="1" customWidth="1"/>
    <col min="5" max="5" width="12.42578125" hidden="1" customWidth="1"/>
    <col min="6" max="6" width="14.42578125" customWidth="1"/>
    <col min="7" max="7" width="17.5703125" customWidth="1"/>
    <col min="8" max="15" width="8.85546875" hidden="1" customWidth="1"/>
    <col min="16" max="16" width="4.42578125" customWidth="1"/>
    <col min="17" max="17" width="16" customWidth="1"/>
  </cols>
  <sheetData>
    <row r="1" spans="1:16" x14ac:dyDescent="0.2">
      <c r="A1" s="237" t="s">
        <v>0</v>
      </c>
      <c r="B1" s="237"/>
      <c r="C1" s="237"/>
      <c r="D1" s="222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</row>
    <row r="2" spans="1:16" x14ac:dyDescent="0.2">
      <c r="A2" s="237" t="s">
        <v>1</v>
      </c>
      <c r="B2" s="237"/>
      <c r="C2" s="237"/>
      <c r="D2" s="230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1:16" x14ac:dyDescent="0.2">
      <c r="A3" s="237" t="s">
        <v>2</v>
      </c>
      <c r="B3" s="237"/>
      <c r="C3" s="237"/>
      <c r="D3" s="222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</row>
    <row r="4" spans="1:16" x14ac:dyDescent="0.2">
      <c r="A4" s="237" t="s">
        <v>442</v>
      </c>
      <c r="B4" s="237"/>
      <c r="C4" s="237"/>
      <c r="D4" s="222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1:16" x14ac:dyDescent="0.2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</row>
    <row r="6" spans="1:16" ht="3" customHeight="1" x14ac:dyDescent="0.2">
      <c r="A6" s="229"/>
      <c r="B6" s="229"/>
      <c r="C6" s="231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6" hidden="1" x14ac:dyDescent="0.2">
      <c r="A7" s="229"/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</row>
    <row r="8" spans="1:16" hidden="1" x14ac:dyDescent="0.2">
      <c r="A8" s="229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</row>
    <row r="9" spans="1:16" ht="41.45" customHeight="1" x14ac:dyDescent="0.2">
      <c r="A9" s="257" t="s">
        <v>555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</row>
    <row r="10" spans="1:16" x14ac:dyDescent="0.2">
      <c r="A10" s="30"/>
      <c r="B10" s="30"/>
      <c r="C10" s="30"/>
      <c r="D10" s="30"/>
      <c r="E10" s="30"/>
      <c r="F10" s="30"/>
      <c r="G10" s="30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15" customHeight="1" x14ac:dyDescent="0.2">
      <c r="A11" s="254" t="s">
        <v>443</v>
      </c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</row>
    <row r="12" spans="1:16" ht="12.75" customHeight="1" x14ac:dyDescent="0.2">
      <c r="A12" s="254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</row>
    <row r="13" spans="1:16" x14ac:dyDescent="0.2">
      <c r="A13" s="31"/>
      <c r="B13" s="31"/>
      <c r="C13" s="31"/>
      <c r="D13" s="31"/>
      <c r="E13" s="31"/>
      <c r="F13" s="31"/>
      <c r="G13" s="31"/>
    </row>
    <row r="14" spans="1:16" x14ac:dyDescent="0.2">
      <c r="A14" s="31"/>
      <c r="B14" s="31"/>
      <c r="C14" s="31"/>
      <c r="D14" s="31"/>
      <c r="E14" s="31"/>
      <c r="F14" s="31"/>
      <c r="G14" s="31"/>
    </row>
    <row r="15" spans="1:16" x14ac:dyDescent="0.2">
      <c r="A15" s="31"/>
      <c r="B15" s="32"/>
      <c r="C15" s="232" t="s">
        <v>444</v>
      </c>
      <c r="D15" s="33"/>
      <c r="E15" s="33"/>
      <c r="F15" s="33"/>
      <c r="G15" s="33"/>
    </row>
    <row r="16" spans="1:16" x14ac:dyDescent="0.2">
      <c r="A16" s="31"/>
      <c r="B16" s="31"/>
      <c r="C16" s="31"/>
      <c r="D16" s="31"/>
      <c r="E16" s="31"/>
      <c r="F16" s="31"/>
      <c r="G16" s="31"/>
    </row>
    <row r="17" spans="1:17" ht="22.5" x14ac:dyDescent="0.2">
      <c r="A17" s="34" t="s">
        <v>445</v>
      </c>
      <c r="B17" s="35" t="s">
        <v>28</v>
      </c>
      <c r="C17" s="34" t="s">
        <v>8</v>
      </c>
      <c r="D17" s="34"/>
      <c r="E17" s="34"/>
      <c r="F17" s="36" t="s">
        <v>515</v>
      </c>
      <c r="G17" s="36" t="s">
        <v>31</v>
      </c>
      <c r="Q17" s="43"/>
    </row>
    <row r="18" spans="1:17" ht="21.75" customHeight="1" x14ac:dyDescent="0.2">
      <c r="A18" s="34" t="s">
        <v>446</v>
      </c>
      <c r="B18" s="35">
        <f>'1. IZMJENE I DOP.PLANA A. 2024.'!F313</f>
        <v>41110</v>
      </c>
      <c r="C18" s="37" t="str">
        <f>'1. IZMJENE I DOP.PLANA A. 2024.'!G313</f>
        <v>Zemljište za vodospreme visoke zone i parkiralište</v>
      </c>
      <c r="D18" s="34"/>
      <c r="E18" s="34"/>
      <c r="F18" s="38">
        <f>'1. IZMJENE I DOP.PLANA A. 2024.'!H313</f>
        <v>6500</v>
      </c>
      <c r="G18" s="38">
        <f>'1. IZMJENE I DOP.PLANA A. 2024.'!J313</f>
        <v>0</v>
      </c>
    </row>
    <row r="19" spans="1:17" x14ac:dyDescent="0.2">
      <c r="A19" s="34" t="s">
        <v>447</v>
      </c>
      <c r="B19" s="35">
        <f>'1. IZMJENE I DOP.PLANA A. 2024.'!F316</f>
        <v>41241</v>
      </c>
      <c r="C19" s="37" t="str">
        <f>'1. IZMJENE I DOP.PLANA A. 2024.'!G316</f>
        <v>Školska sportska dvorana</v>
      </c>
      <c r="D19" s="34"/>
      <c r="E19" s="34"/>
      <c r="F19" s="38">
        <f>'1. IZMJENE I DOP.PLANA A. 2024.'!H316</f>
        <v>20000</v>
      </c>
      <c r="G19" s="38">
        <f>'1. IZMJENE I DOP.PLANA A. 2024.'!J316</f>
        <v>0</v>
      </c>
    </row>
    <row r="20" spans="1:17" x14ac:dyDescent="0.2">
      <c r="A20" s="34" t="s">
        <v>448</v>
      </c>
      <c r="B20" s="35">
        <f>'1. IZMJENE I DOP.PLANA A. 2024.'!F317</f>
        <v>412410</v>
      </c>
      <c r="C20" s="37" t="str">
        <f>'1. IZMJENE I DOP.PLANA A. 2024.'!G317</f>
        <v>Dom u Štuparju</v>
      </c>
      <c r="D20" s="34"/>
      <c r="E20" s="34"/>
      <c r="F20" s="38">
        <f>'1. IZMJENE I DOP.PLANA A. 2024.'!H317</f>
        <v>630000</v>
      </c>
      <c r="G20" s="38">
        <f>'1. IZMJENE I DOP.PLANA A. 2024.'!J317</f>
        <v>0</v>
      </c>
    </row>
    <row r="21" spans="1:17" x14ac:dyDescent="0.2">
      <c r="A21" s="34" t="s">
        <v>449</v>
      </c>
      <c r="B21" s="35">
        <f>'1. IZMJENE I DOP.PLANA A. 2024.'!F318</f>
        <v>412411</v>
      </c>
      <c r="C21" s="37" t="str">
        <f>'1. IZMJENE I DOP.PLANA A. 2024.'!G318</f>
        <v>Društveni dom Petrovsko</v>
      </c>
      <c r="D21" s="34"/>
      <c r="E21" s="34"/>
      <c r="F21" s="38">
        <f>'1. IZMJENE I DOP.PLANA A. 2024.'!H318</f>
        <v>13500</v>
      </c>
      <c r="G21" s="38">
        <f>'1. IZMJENE I DOP.PLANA A. 2024.'!J318</f>
        <v>0</v>
      </c>
    </row>
    <row r="22" spans="1:17" x14ac:dyDescent="0.2">
      <c r="A22" s="34" t="s">
        <v>450</v>
      </c>
      <c r="B22" s="35">
        <f>'1. IZMJENE I DOP.PLANA A. 2024.'!F319</f>
        <v>412412</v>
      </c>
      <c r="C22" s="37" t="str">
        <f>'1. IZMJENE I DOP.PLANA A. 2024.'!G319</f>
        <v>Lovački dom</v>
      </c>
      <c r="D22" s="34">
        <f>'1. IZMJENE I DOP.PLANA A. 2024.'!H319</f>
        <v>650000</v>
      </c>
      <c r="E22" s="34">
        <f>'1. IZMJENE I DOP.PLANA A. 2024.'!I319</f>
        <v>-650000</v>
      </c>
      <c r="F22" s="38">
        <f>'1. IZMJENE I DOP.PLANA A. 2024.'!J319</f>
        <v>0</v>
      </c>
      <c r="G22" s="38">
        <f>'1. IZMJENE I DOP.PLANA A. 2024.'!J319</f>
        <v>0</v>
      </c>
    </row>
    <row r="23" spans="1:17" x14ac:dyDescent="0.2">
      <c r="A23" s="34" t="s">
        <v>451</v>
      </c>
      <c r="B23" s="39">
        <f>'1. IZMJENE I DOP.PLANA A. 2024.'!F321</f>
        <v>412610</v>
      </c>
      <c r="C23" s="40" t="str">
        <f>'1. IZMJENE I DOP.PLANA A. 2024.'!G321</f>
        <v>Prostorni plan</v>
      </c>
      <c r="D23" s="40"/>
      <c r="E23" s="40"/>
      <c r="F23" s="38">
        <f>'1. IZMJENE I DOP.PLANA A. 2024.'!H321</f>
        <v>0</v>
      </c>
      <c r="G23" s="38">
        <f>'1. IZMJENE I DOP.PLANA A. 2024.'!J321</f>
        <v>0</v>
      </c>
    </row>
    <row r="24" spans="1:17" x14ac:dyDescent="0.2">
      <c r="A24" s="34" t="s">
        <v>452</v>
      </c>
      <c r="B24" s="39">
        <f>'1. IZMJENE I DOP.PLANA A. 2024.'!F322</f>
        <v>412611</v>
      </c>
      <c r="C24" s="40" t="str">
        <f>'1. IZMJENE I DOP.PLANA A. 2024.'!G322</f>
        <v>Katastar nerazvrstanih cesta</v>
      </c>
      <c r="D24" s="40"/>
      <c r="E24" s="40"/>
      <c r="F24" s="38">
        <f>'1. IZMJENE I DOP.PLANA A. 2024.'!H322</f>
        <v>14000</v>
      </c>
      <c r="G24" s="38">
        <f>'1. IZMJENE I DOP.PLANA A. 2024.'!J322</f>
        <v>8200</v>
      </c>
    </row>
    <row r="25" spans="1:17" x14ac:dyDescent="0.2">
      <c r="A25" s="34" t="s">
        <v>453</v>
      </c>
      <c r="B25" s="39">
        <f>'1. IZMJENE I DOP.PLANA A. 2024.'!F328</f>
        <v>421310</v>
      </c>
      <c r="C25" s="40" t="str">
        <f>'1. IZMJENE I DOP.PLANA A. 2024.'!G328</f>
        <v>Ceste-EU natječaji</v>
      </c>
      <c r="D25" s="40"/>
      <c r="E25" s="40"/>
      <c r="F25" s="38">
        <f>'1. IZMJENE I DOP.PLANA A. 2024.'!H328</f>
        <v>43500</v>
      </c>
      <c r="G25" s="38">
        <f>'1. IZMJENE I DOP.PLANA A. 2024.'!J328</f>
        <v>0</v>
      </c>
    </row>
    <row r="26" spans="1:17" x14ac:dyDescent="0.2">
      <c r="A26" s="34" t="s">
        <v>454</v>
      </c>
      <c r="B26" s="39">
        <f>'1. IZMJENE I DOP.PLANA A. 2024.'!F329</f>
        <v>421312</v>
      </c>
      <c r="C26" s="40" t="str">
        <f>'1. IZMJENE I DOP.PLANA A. 2024.'!G329</f>
        <v>Asfaltiranje nerazvrstanih cesta</v>
      </c>
      <c r="D26" s="40"/>
      <c r="E26" s="40"/>
      <c r="F26" s="38">
        <f>'1. IZMJENE I DOP.PLANA A. 2024.'!H329</f>
        <v>0</v>
      </c>
      <c r="G26" s="38">
        <f>'1. IZMJENE I DOP.PLANA A. 2024.'!J329</f>
        <v>0</v>
      </c>
    </row>
    <row r="27" spans="1:17" x14ac:dyDescent="0.2">
      <c r="A27" s="34" t="s">
        <v>455</v>
      </c>
      <c r="B27" s="39">
        <f>'1. IZMJENE I DOP.PLANA A. 2024.'!F331</f>
        <v>421410</v>
      </c>
      <c r="C27" s="40" t="str">
        <f>'1. IZMJENE I DOP.PLANA A. 2024.'!G331</f>
        <v>Kanalizacija i odvodnja</v>
      </c>
      <c r="D27" s="40"/>
      <c r="E27" s="40"/>
      <c r="F27" s="38">
        <f>'1. IZMJENE I DOP.PLANA A. 2024.'!H331</f>
        <v>0</v>
      </c>
      <c r="G27" s="38">
        <f>'1. IZMJENE I DOP.PLANA A. 2024.'!J331</f>
        <v>0</v>
      </c>
    </row>
    <row r="28" spans="1:17" x14ac:dyDescent="0.2">
      <c r="A28" s="34" t="s">
        <v>456</v>
      </c>
      <c r="B28" s="39">
        <f>'1. IZMJENE I DOP.PLANA A. 2024.'!F332</f>
        <v>421411</v>
      </c>
      <c r="C28" s="40" t="str">
        <f>'1. IZMJENE I DOP.PLANA A. 2024.'!G332</f>
        <v>Izgradnja javne rasvjete</v>
      </c>
      <c r="D28" s="40"/>
      <c r="E28" s="40"/>
      <c r="F28" s="38">
        <f>'1. IZMJENE I DOP.PLANA A. 2024.'!H332</f>
        <v>24900</v>
      </c>
      <c r="G28" s="38">
        <f>'1. IZMJENE I DOP.PLANA A. 2024.'!J332</f>
        <v>45000</v>
      </c>
    </row>
    <row r="29" spans="1:17" x14ac:dyDescent="0.2">
      <c r="A29" s="34" t="s">
        <v>457</v>
      </c>
      <c r="B29" s="39">
        <f>'1. IZMJENE I DOP.PLANA A. 2024.'!F333</f>
        <v>421412</v>
      </c>
      <c r="C29" s="40" t="str">
        <f>'1. IZMJENE I DOP.PLANA A. 2024.'!G333</f>
        <v>Ostali građevinski objekti - projektna dokumentacija</v>
      </c>
      <c r="D29" s="40"/>
      <c r="E29" s="40"/>
      <c r="F29" s="38">
        <f>'1. IZMJENE I DOP.PLANA A. 2024.'!H333</f>
        <v>42000</v>
      </c>
      <c r="G29" s="38">
        <f>'1. IZMJENE I DOP.PLANA A. 2024.'!J333</f>
        <v>127000</v>
      </c>
    </row>
    <row r="30" spans="1:17" x14ac:dyDescent="0.2">
      <c r="A30" s="34" t="s">
        <v>458</v>
      </c>
      <c r="B30" s="39">
        <f>'1. IZMJENE I DOP.PLANA A. 2024.'!F334</f>
        <v>421413</v>
      </c>
      <c r="C30" s="40" t="str">
        <f>'1. IZMJENE I DOP.PLANA A. 2024.'!G334</f>
        <v>Parkiralište kod groblja</v>
      </c>
      <c r="D30" s="40"/>
      <c r="E30" s="40"/>
      <c r="F30" s="38">
        <f>'1. IZMJENE I DOP.PLANA A. 2024.'!H334</f>
        <v>13000</v>
      </c>
      <c r="G30" s="38">
        <f>'1. IZMJENE I DOP.PLANA A. 2024.'!J334</f>
        <v>0</v>
      </c>
    </row>
    <row r="31" spans="1:17" x14ac:dyDescent="0.2">
      <c r="A31" s="34" t="s">
        <v>459</v>
      </c>
      <c r="B31" s="39">
        <f>'1. IZMJENE I DOP.PLANA A. 2024.'!F335</f>
        <v>421490</v>
      </c>
      <c r="C31" s="40" t="str">
        <f>'1. IZMJENE I DOP.PLANA A. 2024.'!G335</f>
        <v>Proširenje groblja i obodna staza</v>
      </c>
      <c r="D31" s="40"/>
      <c r="E31" s="40"/>
      <c r="F31" s="38">
        <f>'1. IZMJENE I DOP.PLANA A. 2024.'!H335</f>
        <v>70000</v>
      </c>
      <c r="G31" s="38">
        <f>'1. IZMJENE I DOP.PLANA A. 2024.'!J335</f>
        <v>70000</v>
      </c>
    </row>
    <row r="32" spans="1:17" x14ac:dyDescent="0.2">
      <c r="A32" s="233" t="s">
        <v>460</v>
      </c>
      <c r="B32" s="39">
        <f>'1. IZMJENE I DOP.PLANA A. 2024.'!F345</f>
        <v>426210</v>
      </c>
      <c r="C32" s="40" t="str">
        <f>'1. IZMJENE I DOP.PLANA A. 2024.'!G345</f>
        <v>Ulaganja u računalne programe</v>
      </c>
      <c r="D32" s="40"/>
      <c r="E32" s="40"/>
      <c r="F32" s="38">
        <f>'1. IZMJENE I DOP.PLANA A. 2024.'!H345</f>
        <v>3100</v>
      </c>
      <c r="G32" s="38">
        <f>'1. IZMJENE I DOP.PLANA A. 2024.'!J345</f>
        <v>0</v>
      </c>
    </row>
    <row r="33" spans="1:7" x14ac:dyDescent="0.2">
      <c r="A33" s="255" t="s">
        <v>461</v>
      </c>
      <c r="B33" s="256"/>
      <c r="C33" s="41"/>
      <c r="D33" s="41"/>
      <c r="E33" s="41"/>
      <c r="F33" s="42">
        <f>SUM(F18:F32)</f>
        <v>880500</v>
      </c>
      <c r="G33" s="42">
        <f>SUM(G18:G32)</f>
        <v>250200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253" t="s">
        <v>462</v>
      </c>
      <c r="B35" s="253"/>
      <c r="C35" s="253"/>
      <c r="D35" s="253"/>
      <c r="E35" s="253"/>
      <c r="F35" s="253"/>
      <c r="G35" s="253"/>
    </row>
    <row r="36" spans="1:7" ht="44.25" customHeight="1" x14ac:dyDescent="0.2">
      <c r="A36" s="239" t="s">
        <v>542</v>
      </c>
      <c r="B36" s="239"/>
      <c r="C36" s="239"/>
      <c r="D36" s="239"/>
      <c r="E36" s="239"/>
      <c r="F36" s="239"/>
      <c r="G36" s="239"/>
    </row>
    <row r="37" spans="1:7" ht="20.45" customHeight="1" x14ac:dyDescent="0.2">
      <c r="A37" s="229"/>
      <c r="B37" s="229"/>
      <c r="C37" s="229"/>
      <c r="D37" s="229"/>
      <c r="E37" s="229"/>
      <c r="F37" s="229"/>
      <c r="G37" s="229"/>
    </row>
    <row r="38" spans="1:7" x14ac:dyDescent="0.2">
      <c r="A38" s="229"/>
      <c r="B38" s="229"/>
      <c r="C38" s="229"/>
      <c r="D38" s="229"/>
      <c r="E38" s="229"/>
      <c r="F38" s="229"/>
      <c r="G38" s="229"/>
    </row>
    <row r="39" spans="1:7" x14ac:dyDescent="0.2">
      <c r="A39" s="229"/>
      <c r="B39" s="229"/>
      <c r="C39" s="229"/>
      <c r="D39" s="229"/>
      <c r="E39" s="229"/>
      <c r="F39" s="229"/>
      <c r="G39" s="229"/>
    </row>
    <row r="40" spans="1:7" x14ac:dyDescent="0.2">
      <c r="A40" s="252" t="s">
        <v>549</v>
      </c>
      <c r="B40" s="252"/>
      <c r="C40" s="252"/>
      <c r="D40" s="229"/>
      <c r="E40" s="229"/>
      <c r="F40" s="229"/>
      <c r="G40" s="229"/>
    </row>
    <row r="41" spans="1:7" x14ac:dyDescent="0.2">
      <c r="A41" s="251" t="s">
        <v>534</v>
      </c>
      <c r="B41" s="251"/>
      <c r="C41" s="251"/>
      <c r="D41" s="229"/>
      <c r="E41" s="229"/>
      <c r="F41" s="229"/>
      <c r="G41" s="229"/>
    </row>
    <row r="42" spans="1:7" x14ac:dyDescent="0.2">
      <c r="A42" s="252" t="s">
        <v>554</v>
      </c>
      <c r="B42" s="246"/>
      <c r="C42" s="246"/>
    </row>
    <row r="43" spans="1:7" x14ac:dyDescent="0.2">
      <c r="F43" s="246" t="s">
        <v>439</v>
      </c>
      <c r="G43" s="246"/>
    </row>
    <row r="44" spans="1:7" x14ac:dyDescent="0.2">
      <c r="F44" s="234" t="s">
        <v>463</v>
      </c>
      <c r="G44" s="234"/>
    </row>
    <row r="45" spans="1:7" x14ac:dyDescent="0.2">
      <c r="F45" t="s">
        <v>535</v>
      </c>
    </row>
  </sheetData>
  <mergeCells count="14">
    <mergeCell ref="A36:G36"/>
    <mergeCell ref="A35:G35"/>
    <mergeCell ref="A11:P12"/>
    <mergeCell ref="A33:B33"/>
    <mergeCell ref="A1:C1"/>
    <mergeCell ref="A2:C2"/>
    <mergeCell ref="A3:C3"/>
    <mergeCell ref="A4:C4"/>
    <mergeCell ref="A9:P9"/>
    <mergeCell ref="F44:G44"/>
    <mergeCell ref="A40:C40"/>
    <mergeCell ref="A41:C41"/>
    <mergeCell ref="A42:C42"/>
    <mergeCell ref="F43:G4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9"/>
  <sheetViews>
    <sheetView zoomScaleNormal="100" workbookViewId="0">
      <selection activeCell="E43" sqref="E43"/>
    </sheetView>
  </sheetViews>
  <sheetFormatPr defaultColWidth="9" defaultRowHeight="12.75" x14ac:dyDescent="0.2"/>
  <cols>
    <col min="1" max="1" width="6.7109375" customWidth="1"/>
    <col min="8" max="8" width="8.85546875" customWidth="1"/>
    <col min="9" max="9" width="17" customWidth="1"/>
    <col min="10" max="10" width="14.28515625" customWidth="1"/>
  </cols>
  <sheetData>
    <row r="1" spans="1:10" ht="15" x14ac:dyDescent="0.25">
      <c r="A1" s="254" t="s">
        <v>0</v>
      </c>
      <c r="B1" s="254"/>
      <c r="C1" s="254"/>
      <c r="D1" s="254"/>
      <c r="E1" s="254"/>
      <c r="F1" s="254"/>
    </row>
    <row r="2" spans="1:10" ht="15" x14ac:dyDescent="0.25">
      <c r="A2" s="254" t="s">
        <v>1</v>
      </c>
      <c r="B2" s="254"/>
      <c r="C2" s="254"/>
      <c r="D2" s="254"/>
      <c r="E2" s="254"/>
      <c r="F2" s="254"/>
    </row>
    <row r="3" spans="1:10" ht="15" x14ac:dyDescent="0.25">
      <c r="A3" s="254" t="s">
        <v>2</v>
      </c>
      <c r="B3" s="254"/>
      <c r="C3" s="254"/>
      <c r="D3" s="254"/>
      <c r="E3" s="254"/>
      <c r="F3" s="254"/>
      <c r="G3" s="2"/>
    </row>
    <row r="4" spans="1:10" ht="15" x14ac:dyDescent="0.25">
      <c r="A4" s="263" t="s">
        <v>464</v>
      </c>
      <c r="B4" s="263"/>
      <c r="C4" s="263"/>
      <c r="D4" s="263"/>
      <c r="E4" s="263"/>
      <c r="F4" s="263"/>
      <c r="G4" s="2"/>
    </row>
    <row r="6" spans="1:10" ht="75" customHeight="1" x14ac:dyDescent="0.2">
      <c r="A6" s="262" t="s">
        <v>556</v>
      </c>
      <c r="B6" s="258"/>
      <c r="C6" s="258"/>
      <c r="D6" s="258"/>
      <c r="E6" s="258"/>
      <c r="F6" s="258"/>
      <c r="G6" s="258"/>
      <c r="H6" s="258"/>
      <c r="I6" s="258"/>
      <c r="J6" s="258"/>
    </row>
    <row r="7" spans="1:10" ht="14.25" x14ac:dyDescent="0.2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53.25" customHeight="1" x14ac:dyDescent="0.25">
      <c r="A8" s="241" t="s">
        <v>517</v>
      </c>
      <c r="B8" s="241"/>
      <c r="C8" s="241"/>
      <c r="D8" s="241"/>
      <c r="E8" s="241"/>
      <c r="F8" s="241"/>
      <c r="G8" s="241"/>
      <c r="H8" s="241"/>
      <c r="I8" s="241"/>
      <c r="J8" s="241"/>
    </row>
    <row r="9" spans="1:10" ht="15" x14ac:dyDescent="0.2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27.75" customHeight="1" x14ac:dyDescent="0.25">
      <c r="A10" s="254" t="s">
        <v>4</v>
      </c>
      <c r="B10" s="254"/>
      <c r="C10" s="254"/>
      <c r="D10" s="254"/>
      <c r="E10" s="254"/>
      <c r="F10" s="254"/>
      <c r="G10" s="254"/>
      <c r="H10" s="254"/>
      <c r="I10" s="254"/>
      <c r="J10" s="254"/>
    </row>
    <row r="11" spans="1:10" ht="56.25" customHeight="1" x14ac:dyDescent="0.2">
      <c r="A11" s="262" t="s">
        <v>546</v>
      </c>
      <c r="B11" s="258"/>
      <c r="C11" s="258"/>
      <c r="D11" s="258"/>
      <c r="E11" s="258"/>
      <c r="F11" s="258"/>
      <c r="G11" s="258"/>
      <c r="H11" s="258"/>
      <c r="I11" s="258"/>
      <c r="J11" s="258"/>
    </row>
    <row r="12" spans="1:10" ht="14.25" x14ac:dyDescent="0.2">
      <c r="A12" s="9"/>
      <c r="B12" s="9"/>
      <c r="C12" s="9"/>
      <c r="D12" s="9"/>
      <c r="E12" s="9"/>
      <c r="F12" s="9"/>
      <c r="G12" s="9"/>
      <c r="H12" s="9"/>
      <c r="I12" s="4"/>
      <c r="J12" s="4"/>
    </row>
    <row r="13" spans="1:10" ht="24" customHeight="1" x14ac:dyDescent="0.25">
      <c r="A13" s="254" t="s">
        <v>465</v>
      </c>
      <c r="B13" s="254"/>
      <c r="C13" s="254"/>
      <c r="D13" s="254"/>
      <c r="E13" s="254"/>
      <c r="F13" s="254"/>
      <c r="G13" s="254"/>
      <c r="H13" s="254"/>
      <c r="I13" s="254"/>
      <c r="J13" s="254"/>
    </row>
    <row r="14" spans="1:10" ht="41.25" customHeight="1" x14ac:dyDescent="0.2">
      <c r="A14" s="258" t="s">
        <v>543</v>
      </c>
      <c r="B14" s="258"/>
      <c r="C14" s="258"/>
      <c r="D14" s="258"/>
      <c r="E14" s="258"/>
      <c r="F14" s="258"/>
      <c r="G14" s="258"/>
      <c r="H14" s="258"/>
      <c r="I14" s="258"/>
      <c r="J14" s="258"/>
    </row>
    <row r="15" spans="1:10" ht="14.4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4.25" x14ac:dyDescent="0.2">
      <c r="A16" s="9"/>
      <c r="B16" s="9"/>
      <c r="C16" s="9"/>
      <c r="D16" s="9"/>
      <c r="E16" s="9"/>
      <c r="F16" s="9"/>
      <c r="G16" s="9"/>
      <c r="H16" s="9"/>
      <c r="I16" s="4" t="s">
        <v>518</v>
      </c>
      <c r="J16" s="4" t="s">
        <v>466</v>
      </c>
    </row>
    <row r="17" spans="1:10" ht="14.25" x14ac:dyDescent="0.2">
      <c r="A17" s="9"/>
      <c r="B17" s="9"/>
      <c r="C17" s="9"/>
      <c r="D17" s="9"/>
      <c r="E17" s="9"/>
      <c r="F17" s="9"/>
      <c r="G17" s="9"/>
      <c r="H17" s="9"/>
      <c r="I17" s="4"/>
      <c r="J17" s="4"/>
    </row>
    <row r="18" spans="1:10" ht="14.25" x14ac:dyDescent="0.2">
      <c r="A18" s="9" t="s">
        <v>446</v>
      </c>
      <c r="B18" s="10" t="s">
        <v>467</v>
      </c>
      <c r="C18" s="10"/>
      <c r="D18" s="10"/>
      <c r="E18" s="10"/>
      <c r="F18" s="10"/>
      <c r="G18" s="10"/>
      <c r="H18" s="10"/>
      <c r="I18" s="27">
        <v>0</v>
      </c>
      <c r="J18" s="28">
        <v>1500</v>
      </c>
    </row>
    <row r="19" spans="1:10" ht="14.25" x14ac:dyDescent="0.2">
      <c r="A19" s="9" t="s">
        <v>447</v>
      </c>
      <c r="B19" s="10" t="s">
        <v>468</v>
      </c>
      <c r="C19" s="10"/>
      <c r="D19" s="10"/>
      <c r="E19" s="10"/>
      <c r="F19" s="10"/>
      <c r="G19" s="10"/>
      <c r="H19" s="10"/>
      <c r="I19" s="11">
        <v>0</v>
      </c>
      <c r="J19" s="15">
        <v>550</v>
      </c>
    </row>
    <row r="20" spans="1:10" ht="14.25" x14ac:dyDescent="0.2">
      <c r="A20" s="9" t="s">
        <v>448</v>
      </c>
      <c r="B20" s="10" t="s">
        <v>469</v>
      </c>
      <c r="C20" s="10"/>
      <c r="D20" s="10"/>
      <c r="E20" s="10"/>
      <c r="F20" s="10"/>
      <c r="G20" s="10"/>
      <c r="H20" s="10"/>
      <c r="I20" s="11">
        <v>0</v>
      </c>
      <c r="J20" s="15">
        <v>1500</v>
      </c>
    </row>
    <row r="21" spans="1:10" ht="14.25" x14ac:dyDescent="0.2">
      <c r="A21" s="9" t="s">
        <v>449</v>
      </c>
      <c r="B21" s="10" t="s">
        <v>470</v>
      </c>
      <c r="C21" s="10"/>
      <c r="D21" s="10"/>
      <c r="E21" s="10"/>
      <c r="F21" s="10"/>
      <c r="G21" s="10"/>
      <c r="H21" s="10"/>
      <c r="I21" s="11">
        <v>0</v>
      </c>
      <c r="J21" s="15">
        <v>0</v>
      </c>
    </row>
    <row r="22" spans="1:10" ht="14.25" x14ac:dyDescent="0.2">
      <c r="A22" s="9" t="s">
        <v>450</v>
      </c>
      <c r="B22" s="10" t="s">
        <v>471</v>
      </c>
      <c r="C22" s="10"/>
      <c r="D22" s="10"/>
      <c r="E22" s="10"/>
      <c r="F22" s="10"/>
      <c r="G22" s="10"/>
      <c r="H22" s="10"/>
      <c r="I22" s="11">
        <v>0</v>
      </c>
      <c r="J22" s="15">
        <v>1500</v>
      </c>
    </row>
    <row r="23" spans="1:10" ht="14.25" x14ac:dyDescent="0.2">
      <c r="A23" s="9" t="s">
        <v>451</v>
      </c>
      <c r="B23" s="10" t="s">
        <v>472</v>
      </c>
      <c r="C23" s="10"/>
      <c r="D23" s="10"/>
      <c r="E23" s="10"/>
      <c r="F23" s="10"/>
      <c r="G23" s="10"/>
      <c r="H23" s="10"/>
      <c r="I23" s="11">
        <v>0</v>
      </c>
      <c r="J23" s="15">
        <v>0</v>
      </c>
    </row>
    <row r="24" spans="1:10" ht="14.25" x14ac:dyDescent="0.2">
      <c r="A24" s="9" t="s">
        <v>452</v>
      </c>
      <c r="B24" s="10" t="s">
        <v>473</v>
      </c>
      <c r="C24" s="10"/>
      <c r="D24" s="10"/>
      <c r="E24" s="10"/>
      <c r="F24" s="10"/>
      <c r="G24" s="10"/>
      <c r="H24" s="10"/>
      <c r="I24" s="11">
        <v>0</v>
      </c>
      <c r="J24" s="15">
        <v>1300</v>
      </c>
    </row>
    <row r="25" spans="1:10" ht="14.25" x14ac:dyDescent="0.2">
      <c r="A25" s="9" t="s">
        <v>453</v>
      </c>
      <c r="B25" s="10" t="s">
        <v>474</v>
      </c>
      <c r="C25" s="10"/>
      <c r="D25" s="10"/>
      <c r="E25" s="10"/>
      <c r="F25" s="10"/>
      <c r="G25" s="10"/>
      <c r="H25" s="12"/>
      <c r="I25" s="11">
        <v>0</v>
      </c>
      <c r="J25" s="15">
        <v>2350</v>
      </c>
    </row>
    <row r="26" spans="1:10" ht="14.25" x14ac:dyDescent="0.2">
      <c r="A26" s="9" t="s">
        <v>454</v>
      </c>
      <c r="B26" s="10" t="s">
        <v>475</v>
      </c>
      <c r="C26" s="10"/>
      <c r="D26" s="10"/>
      <c r="E26" s="10"/>
      <c r="F26" s="10"/>
      <c r="G26" s="10"/>
      <c r="H26" s="10"/>
      <c r="I26" s="11">
        <v>0</v>
      </c>
      <c r="J26" s="15">
        <v>3600</v>
      </c>
    </row>
    <row r="27" spans="1:10" ht="15" x14ac:dyDescent="0.25">
      <c r="A27" s="1"/>
      <c r="B27" s="254" t="s">
        <v>476</v>
      </c>
      <c r="C27" s="254"/>
      <c r="D27" s="1"/>
      <c r="E27" s="1"/>
      <c r="F27" s="1"/>
      <c r="G27" s="1"/>
      <c r="H27" s="1"/>
      <c r="I27" s="13">
        <f>SUM(I18:I26)</f>
        <v>0</v>
      </c>
      <c r="J27" s="13">
        <f>SUM(J18:J26)</f>
        <v>12300</v>
      </c>
    </row>
    <row r="28" spans="1:10" ht="14.25" x14ac:dyDescent="0.2">
      <c r="A28" s="9"/>
      <c r="B28" s="9"/>
      <c r="C28" s="9"/>
      <c r="D28" s="9"/>
      <c r="E28" s="9"/>
      <c r="F28" s="9"/>
      <c r="G28" s="9"/>
      <c r="H28" s="9"/>
      <c r="I28" s="4"/>
      <c r="J28" s="4"/>
    </row>
    <row r="29" spans="1:10" ht="15" customHeight="1" x14ac:dyDescent="0.2">
      <c r="A29" s="254" t="s">
        <v>477</v>
      </c>
      <c r="B29" s="254"/>
      <c r="C29" s="254"/>
      <c r="D29" s="254"/>
      <c r="E29" s="254"/>
      <c r="F29" s="254"/>
      <c r="G29" s="254"/>
      <c r="H29" s="254"/>
      <c r="I29" s="254"/>
      <c r="J29" s="254"/>
    </row>
    <row r="30" spans="1:10" ht="15" customHeight="1" x14ac:dyDescent="0.2">
      <c r="A30" s="254"/>
      <c r="B30" s="254"/>
      <c r="C30" s="254"/>
      <c r="D30" s="254"/>
      <c r="E30" s="254"/>
      <c r="F30" s="254"/>
      <c r="G30" s="254"/>
      <c r="H30" s="254"/>
      <c r="I30" s="254"/>
      <c r="J30" s="254"/>
    </row>
    <row r="31" spans="1:10" ht="60.75" customHeight="1" x14ac:dyDescent="0.2">
      <c r="A31" s="258" t="s">
        <v>544</v>
      </c>
      <c r="B31" s="258"/>
      <c r="C31" s="258"/>
      <c r="D31" s="258"/>
      <c r="E31" s="258"/>
      <c r="F31" s="258"/>
      <c r="G31" s="258"/>
      <c r="H31" s="258"/>
      <c r="I31" s="258"/>
      <c r="J31" s="258"/>
    </row>
    <row r="32" spans="1:10" ht="14.25" x14ac:dyDescent="0.2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14.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4.25" x14ac:dyDescent="0.2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ht="14.25" x14ac:dyDescent="0.2">
      <c r="A35" s="4"/>
      <c r="B35" s="259" t="s">
        <v>550</v>
      </c>
      <c r="C35" s="260"/>
      <c r="D35" s="260"/>
      <c r="E35" s="4"/>
      <c r="F35" s="4"/>
      <c r="G35" s="4"/>
      <c r="H35" s="4"/>
      <c r="I35" s="4"/>
      <c r="J35" s="4"/>
    </row>
    <row r="36" spans="1:10" ht="14.25" x14ac:dyDescent="0.2">
      <c r="A36" s="4"/>
      <c r="B36" s="260" t="s">
        <v>536</v>
      </c>
      <c r="C36" s="260"/>
      <c r="D36" s="260"/>
      <c r="E36" s="4"/>
      <c r="F36" s="4"/>
      <c r="G36" s="5"/>
      <c r="H36" s="5"/>
      <c r="I36" s="5"/>
      <c r="J36" s="4"/>
    </row>
    <row r="37" spans="1:10" ht="14.25" x14ac:dyDescent="0.2">
      <c r="A37" s="4"/>
      <c r="B37" s="260" t="s">
        <v>557</v>
      </c>
      <c r="C37" s="260"/>
      <c r="D37" s="260"/>
      <c r="E37" s="4"/>
      <c r="F37" s="4"/>
      <c r="G37" s="9"/>
      <c r="H37" s="261" t="s">
        <v>439</v>
      </c>
      <c r="I37" s="261"/>
      <c r="J37" s="261"/>
    </row>
    <row r="38" spans="1:10" x14ac:dyDescent="0.2">
      <c r="H38" s="234" t="s">
        <v>463</v>
      </c>
      <c r="I38" s="234"/>
      <c r="J38" s="234"/>
    </row>
    <row r="39" spans="1:10" x14ac:dyDescent="0.2">
      <c r="H39" s="246" t="s">
        <v>478</v>
      </c>
      <c r="I39" s="246"/>
      <c r="J39" s="246"/>
    </row>
  </sheetData>
  <mergeCells count="19">
    <mergeCell ref="A1:F1"/>
    <mergeCell ref="A2:F2"/>
    <mergeCell ref="A3:F3"/>
    <mergeCell ref="A4:F4"/>
    <mergeCell ref="A6:J6"/>
    <mergeCell ref="A8:J8"/>
    <mergeCell ref="A10:J10"/>
    <mergeCell ref="A11:J11"/>
    <mergeCell ref="A13:J13"/>
    <mergeCell ref="A14:J14"/>
    <mergeCell ref="H38:J38"/>
    <mergeCell ref="H39:J39"/>
    <mergeCell ref="B27:C27"/>
    <mergeCell ref="A31:J31"/>
    <mergeCell ref="B35:D35"/>
    <mergeCell ref="B36:D36"/>
    <mergeCell ref="B37:D37"/>
    <mergeCell ref="H37:J37"/>
    <mergeCell ref="A29:J30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2"/>
  <sheetViews>
    <sheetView topLeftCell="A25" zoomScaleNormal="100" workbookViewId="0">
      <selection activeCell="A9" sqref="A9:I9"/>
    </sheetView>
  </sheetViews>
  <sheetFormatPr defaultColWidth="9" defaultRowHeight="12.75" x14ac:dyDescent="0.2"/>
  <cols>
    <col min="1" max="1" width="8.28515625" customWidth="1"/>
    <col min="8" max="8" width="12.85546875" customWidth="1"/>
    <col min="9" max="9" width="18.5703125" customWidth="1"/>
    <col min="10" max="10" width="0.7109375" customWidth="1"/>
  </cols>
  <sheetData>
    <row r="1" spans="1:10" ht="15" x14ac:dyDescent="0.25">
      <c r="A1" s="254" t="s">
        <v>0</v>
      </c>
      <c r="B1" s="254"/>
      <c r="C1" s="254"/>
      <c r="D1" s="254"/>
      <c r="E1" s="254"/>
    </row>
    <row r="2" spans="1:10" ht="15" x14ac:dyDescent="0.25">
      <c r="A2" s="254" t="s">
        <v>1</v>
      </c>
      <c r="B2" s="254"/>
      <c r="C2" s="254"/>
      <c r="D2" s="254"/>
      <c r="E2" s="254"/>
    </row>
    <row r="3" spans="1:10" ht="15" x14ac:dyDescent="0.25">
      <c r="A3" s="254" t="s">
        <v>2</v>
      </c>
      <c r="B3" s="254"/>
      <c r="C3" s="254"/>
      <c r="D3" s="254"/>
      <c r="E3" s="254"/>
      <c r="F3" s="2"/>
    </row>
    <row r="4" spans="1:10" ht="15" x14ac:dyDescent="0.25">
      <c r="A4" s="263" t="s">
        <v>479</v>
      </c>
      <c r="B4" s="263"/>
      <c r="C4" s="263"/>
      <c r="D4" s="263"/>
      <c r="E4" s="263"/>
      <c r="F4" s="2"/>
    </row>
    <row r="6" spans="1:10" x14ac:dyDescent="0.2">
      <c r="A6" s="252" t="s">
        <v>551</v>
      </c>
      <c r="B6" s="246"/>
      <c r="C6" s="246"/>
    </row>
    <row r="7" spans="1:10" x14ac:dyDescent="0.2">
      <c r="A7" s="246" t="s">
        <v>536</v>
      </c>
      <c r="B7" s="246"/>
      <c r="C7" s="246"/>
    </row>
    <row r="8" spans="1:10" x14ac:dyDescent="0.2">
      <c r="A8" s="246" t="s">
        <v>554</v>
      </c>
      <c r="B8" s="246"/>
      <c r="C8" s="246"/>
    </row>
    <row r="9" spans="1:10" ht="82.5" customHeight="1" x14ac:dyDescent="0.2">
      <c r="A9" s="239" t="s">
        <v>558</v>
      </c>
      <c r="B9" s="239"/>
      <c r="C9" s="239"/>
      <c r="D9" s="239"/>
      <c r="E9" s="239"/>
      <c r="F9" s="239"/>
      <c r="G9" s="239"/>
      <c r="H9" s="239"/>
      <c r="I9" s="239"/>
      <c r="J9" s="8"/>
    </row>
    <row r="11" spans="1:10" ht="38.450000000000003" customHeight="1" x14ac:dyDescent="0.25">
      <c r="A11" s="267" t="s">
        <v>519</v>
      </c>
      <c r="B11" s="267"/>
      <c r="C11" s="267"/>
      <c r="D11" s="267"/>
      <c r="E11" s="267"/>
      <c r="F11" s="267"/>
      <c r="G11" s="267"/>
      <c r="H11" s="267"/>
      <c r="I11" s="267"/>
      <c r="J11" s="267"/>
    </row>
    <row r="12" spans="1:10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">
      <c r="A13" s="236" t="s">
        <v>480</v>
      </c>
      <c r="B13" s="236"/>
      <c r="C13" s="236"/>
      <c r="D13" s="236"/>
      <c r="E13" s="236"/>
      <c r="F13" s="236"/>
      <c r="G13" s="236"/>
      <c r="H13" s="236"/>
      <c r="I13" s="236"/>
      <c r="J13" s="16"/>
    </row>
    <row r="14" spans="1:10" ht="51" customHeight="1" x14ac:dyDescent="0.2">
      <c r="A14" s="239" t="s">
        <v>545</v>
      </c>
      <c r="B14" s="240"/>
      <c r="C14" s="240"/>
      <c r="D14" s="240"/>
      <c r="E14" s="240"/>
      <c r="F14" s="240"/>
      <c r="G14" s="240"/>
      <c r="H14" s="240"/>
      <c r="I14" s="240"/>
      <c r="J14" s="23"/>
    </row>
    <row r="15" spans="1:10" x14ac:dyDescent="0.2">
      <c r="A15" s="17"/>
      <c r="B15" s="17"/>
      <c r="C15" s="17"/>
      <c r="D15" s="17"/>
      <c r="E15" s="17"/>
      <c r="F15" s="17"/>
      <c r="G15" s="17"/>
      <c r="H15" s="17"/>
    </row>
    <row r="16" spans="1:10" x14ac:dyDescent="0.2">
      <c r="A16" s="236" t="s">
        <v>462</v>
      </c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8" x14ac:dyDescent="0.2">
      <c r="A17" s="17"/>
      <c r="B17" s="17"/>
      <c r="C17" s="17"/>
      <c r="D17" s="17"/>
      <c r="E17" s="17"/>
      <c r="F17" s="17"/>
      <c r="G17" s="17"/>
      <c r="H17" s="17"/>
    </row>
    <row r="18" spans="1:18" x14ac:dyDescent="0.2">
      <c r="A18" s="17"/>
      <c r="B18" s="18" t="s">
        <v>481</v>
      </c>
      <c r="C18" s="18"/>
      <c r="D18" s="18"/>
      <c r="E18" s="18"/>
      <c r="F18" s="18"/>
      <c r="G18" s="18"/>
      <c r="H18" s="16" t="s">
        <v>518</v>
      </c>
      <c r="I18" s="16" t="s">
        <v>482</v>
      </c>
    </row>
    <row r="19" spans="1:18" x14ac:dyDescent="0.2">
      <c r="A19" s="17"/>
    </row>
    <row r="20" spans="1:18" x14ac:dyDescent="0.2">
      <c r="A20" s="17" t="s">
        <v>446</v>
      </c>
      <c r="B20" s="19" t="s">
        <v>483</v>
      </c>
      <c r="C20" s="19"/>
      <c r="D20" s="19"/>
      <c r="E20" s="19"/>
      <c r="F20" s="19"/>
      <c r="G20" s="19"/>
      <c r="H20" s="20">
        <v>1050</v>
      </c>
      <c r="I20" s="24">
        <v>600</v>
      </c>
      <c r="J20" s="24"/>
    </row>
    <row r="21" spans="1:18" x14ac:dyDescent="0.2">
      <c r="A21" s="17" t="s">
        <v>447</v>
      </c>
      <c r="B21" s="19" t="s">
        <v>296</v>
      </c>
      <c r="C21" s="19"/>
      <c r="D21" s="19"/>
      <c r="E21" s="19"/>
      <c r="F21" s="19"/>
      <c r="G21" s="19"/>
      <c r="H21" s="21">
        <v>2650</v>
      </c>
      <c r="I21" s="24">
        <v>2650</v>
      </c>
      <c r="J21" s="24"/>
    </row>
    <row r="22" spans="1:18" x14ac:dyDescent="0.2">
      <c r="A22" s="17" t="s">
        <v>448</v>
      </c>
      <c r="B22" s="19" t="str">
        <f>'1. IZMJ. I DOP.PLANA 2024 - II.'!G387</f>
        <v>Pomoć socijalno ugroženim - za ogrjev</v>
      </c>
      <c r="C22" s="19"/>
      <c r="D22" s="19"/>
      <c r="E22" s="19"/>
      <c r="F22" s="19"/>
      <c r="G22" s="19"/>
      <c r="H22" s="21">
        <v>2700</v>
      </c>
      <c r="I22" s="24">
        <v>2880</v>
      </c>
      <c r="J22" s="24"/>
      <c r="L22" s="19"/>
      <c r="M22" s="19"/>
      <c r="N22" s="19"/>
      <c r="O22" s="19"/>
      <c r="P22" s="19"/>
      <c r="Q22" s="19"/>
      <c r="R22" s="19"/>
    </row>
    <row r="23" spans="1:18" x14ac:dyDescent="0.2">
      <c r="A23" s="17" t="s">
        <v>449</v>
      </c>
      <c r="B23" s="19" t="str">
        <f>'1. IZMJ. I DOP.PLANA 2024 - II.'!G388</f>
        <v>Pomoć za ljetovanje siromašnih učenika</v>
      </c>
      <c r="C23" s="19"/>
      <c r="D23" s="19"/>
      <c r="E23" s="19"/>
      <c r="F23" s="19"/>
      <c r="G23" s="19"/>
      <c r="H23" s="21">
        <v>550</v>
      </c>
      <c r="I23" s="24">
        <v>0</v>
      </c>
      <c r="J23" s="24"/>
      <c r="L23" s="19"/>
      <c r="M23" s="19"/>
      <c r="N23" s="19"/>
      <c r="O23" s="19"/>
      <c r="P23" s="19"/>
      <c r="Q23" s="19"/>
      <c r="R23" s="19"/>
    </row>
    <row r="24" spans="1:18" x14ac:dyDescent="0.2">
      <c r="A24" s="17" t="s">
        <v>450</v>
      </c>
      <c r="B24" s="19" t="s">
        <v>303</v>
      </c>
      <c r="C24" s="19"/>
      <c r="D24" s="19"/>
      <c r="E24" s="19"/>
      <c r="F24" s="19"/>
      <c r="G24" s="19"/>
      <c r="H24" s="21">
        <v>10600</v>
      </c>
      <c r="I24" s="24">
        <v>17000</v>
      </c>
      <c r="J24" s="24"/>
      <c r="L24" s="19"/>
      <c r="M24" s="19"/>
      <c r="N24" s="19"/>
      <c r="O24" s="19"/>
      <c r="P24" s="19"/>
      <c r="Q24" s="19"/>
      <c r="R24" s="19"/>
    </row>
    <row r="25" spans="1:18" x14ac:dyDescent="0.2">
      <c r="A25" s="17" t="s">
        <v>451</v>
      </c>
      <c r="B25" s="19" t="s">
        <v>306</v>
      </c>
      <c r="C25" s="19"/>
      <c r="D25" s="19"/>
      <c r="E25" s="19"/>
      <c r="F25" s="19"/>
      <c r="G25" s="19"/>
      <c r="H25" s="21">
        <v>6100</v>
      </c>
      <c r="I25" s="24">
        <v>6500</v>
      </c>
      <c r="J25" s="24"/>
      <c r="L25" s="19"/>
      <c r="M25" s="19"/>
      <c r="N25" s="19"/>
      <c r="O25" s="19"/>
      <c r="P25" s="19"/>
      <c r="Q25" s="19"/>
      <c r="R25" s="19"/>
    </row>
    <row r="26" spans="1:18" x14ac:dyDescent="0.2">
      <c r="A26" s="17" t="s">
        <v>452</v>
      </c>
      <c r="B26" s="19" t="s">
        <v>299</v>
      </c>
      <c r="C26" s="19"/>
      <c r="D26" s="19"/>
      <c r="E26" s="19"/>
      <c r="F26" s="19"/>
      <c r="G26" s="19"/>
      <c r="H26" s="21">
        <v>8500</v>
      </c>
      <c r="I26" s="24">
        <v>4000</v>
      </c>
      <c r="J26" s="24"/>
      <c r="L26" s="19"/>
      <c r="M26" s="19"/>
      <c r="N26" s="19"/>
      <c r="O26" s="19"/>
      <c r="P26" s="19"/>
      <c r="Q26" s="19"/>
      <c r="R26" s="19"/>
    </row>
    <row r="27" spans="1:18" x14ac:dyDescent="0.2">
      <c r="A27" s="17" t="s">
        <v>453</v>
      </c>
      <c r="B27" s="19" t="s">
        <v>484</v>
      </c>
      <c r="C27" s="19"/>
      <c r="D27" s="19"/>
      <c r="E27" s="19"/>
      <c r="F27" s="19"/>
      <c r="G27" s="19"/>
      <c r="H27" s="21">
        <v>92000</v>
      </c>
      <c r="I27" s="24">
        <v>133000</v>
      </c>
      <c r="J27" s="24"/>
      <c r="L27" s="19"/>
      <c r="M27" s="19"/>
      <c r="N27" s="19"/>
      <c r="O27" s="19"/>
      <c r="P27" s="19"/>
      <c r="Q27" s="19"/>
      <c r="R27" s="19"/>
    </row>
    <row r="28" spans="1:18" x14ac:dyDescent="0.2">
      <c r="A28" s="17" t="s">
        <v>454</v>
      </c>
      <c r="B28" s="19" t="s">
        <v>300</v>
      </c>
      <c r="C28" s="19"/>
      <c r="D28" s="19"/>
      <c r="E28" s="19"/>
      <c r="F28" s="19"/>
      <c r="G28" s="19"/>
      <c r="H28" s="21">
        <v>13500</v>
      </c>
      <c r="I28" s="24">
        <v>15850</v>
      </c>
      <c r="J28" s="24"/>
      <c r="L28" s="19"/>
      <c r="M28" s="19"/>
      <c r="N28" s="19"/>
      <c r="O28" s="19"/>
      <c r="P28" s="19"/>
      <c r="Q28" s="19"/>
      <c r="R28" s="19"/>
    </row>
    <row r="29" spans="1:18" x14ac:dyDescent="0.2">
      <c r="A29" s="17" t="s">
        <v>455</v>
      </c>
      <c r="B29" s="19" t="s">
        <v>301</v>
      </c>
      <c r="C29" s="19"/>
      <c r="D29" s="19"/>
      <c r="E29" s="19"/>
      <c r="F29" s="19"/>
      <c r="G29" s="19"/>
      <c r="H29" s="21">
        <v>1950</v>
      </c>
      <c r="I29" s="24">
        <v>1950</v>
      </c>
      <c r="J29" s="24"/>
      <c r="L29" s="19"/>
      <c r="M29" s="19"/>
      <c r="N29" s="19"/>
      <c r="O29" s="19"/>
      <c r="P29" s="19"/>
      <c r="Q29" s="19"/>
      <c r="R29" s="19"/>
    </row>
    <row r="30" spans="1:18" x14ac:dyDescent="0.2">
      <c r="A30" s="17" t="s">
        <v>456</v>
      </c>
      <c r="B30" s="19" t="s">
        <v>302</v>
      </c>
      <c r="C30" s="19"/>
      <c r="D30" s="19"/>
      <c r="E30" s="19"/>
      <c r="F30" s="19"/>
      <c r="G30" s="19"/>
      <c r="H30" s="21">
        <v>3800</v>
      </c>
      <c r="I30" s="24">
        <v>3800</v>
      </c>
      <c r="J30" s="24"/>
      <c r="L30" s="19"/>
      <c r="M30" s="19"/>
      <c r="N30" s="19"/>
      <c r="O30" s="19"/>
      <c r="P30" s="19"/>
      <c r="Q30" s="19"/>
      <c r="R30" s="19"/>
    </row>
    <row r="31" spans="1:18" x14ac:dyDescent="0.2">
      <c r="A31" s="17" t="s">
        <v>457</v>
      </c>
      <c r="B31" s="19" t="s">
        <v>532</v>
      </c>
      <c r="C31" s="19"/>
      <c r="D31" s="19"/>
      <c r="E31" s="19"/>
      <c r="F31" s="19"/>
      <c r="G31" s="19"/>
      <c r="H31" s="21">
        <v>0</v>
      </c>
      <c r="I31" s="24">
        <v>2000</v>
      </c>
      <c r="J31" s="24"/>
      <c r="L31" s="19"/>
      <c r="M31" s="19"/>
      <c r="N31" s="19"/>
      <c r="O31" s="19"/>
      <c r="P31" s="19"/>
      <c r="Q31" s="19"/>
      <c r="R31" s="19"/>
    </row>
    <row r="32" spans="1:18" x14ac:dyDescent="0.2">
      <c r="A32" s="17" t="s">
        <v>458</v>
      </c>
      <c r="B32" s="19" t="s">
        <v>513</v>
      </c>
      <c r="C32" s="19"/>
      <c r="D32" s="19"/>
      <c r="E32" s="19"/>
      <c r="F32" s="19"/>
      <c r="G32" s="19"/>
      <c r="H32" s="21">
        <v>5100</v>
      </c>
      <c r="I32" s="24">
        <v>7000</v>
      </c>
      <c r="J32" s="25"/>
      <c r="L32" s="19"/>
      <c r="M32" s="19"/>
      <c r="N32" s="19"/>
      <c r="O32" s="19"/>
      <c r="P32" s="19"/>
      <c r="Q32" s="19"/>
      <c r="R32" s="19"/>
    </row>
    <row r="33" spans="1:10" ht="18" customHeight="1" x14ac:dyDescent="0.2">
      <c r="A33" s="236" t="s">
        <v>461</v>
      </c>
      <c r="B33" s="236"/>
      <c r="C33" s="236"/>
      <c r="D33" s="16"/>
      <c r="E33" s="16"/>
      <c r="F33" s="16"/>
      <c r="G33" s="16"/>
      <c r="H33" s="22">
        <f>SUM(H20:H32)</f>
        <v>148500</v>
      </c>
      <c r="I33" s="26">
        <f>SUM(I20:I32)</f>
        <v>197230</v>
      </c>
      <c r="J33" s="26"/>
    </row>
    <row r="34" spans="1:10" x14ac:dyDescent="0.2">
      <c r="A34" s="17"/>
      <c r="B34" s="17"/>
      <c r="C34" s="17"/>
      <c r="D34" s="17"/>
      <c r="E34" s="17"/>
      <c r="F34" s="17"/>
      <c r="G34" s="17"/>
      <c r="H34" s="17"/>
    </row>
    <row r="35" spans="1:10" ht="22.5" customHeight="1" x14ac:dyDescent="0.2">
      <c r="A35" s="265" t="s">
        <v>485</v>
      </c>
      <c r="B35" s="265"/>
      <c r="C35" s="265"/>
      <c r="D35" s="265"/>
      <c r="E35" s="265"/>
      <c r="F35" s="265"/>
      <c r="G35" s="265"/>
      <c r="H35" s="265"/>
      <c r="I35" s="265"/>
      <c r="J35" s="16"/>
    </row>
    <row r="36" spans="1:10" ht="44.25" customHeight="1" x14ac:dyDescent="0.2">
      <c r="A36" s="266" t="s">
        <v>537</v>
      </c>
      <c r="B36" s="266"/>
      <c r="C36" s="266"/>
      <c r="D36" s="266"/>
      <c r="E36" s="266"/>
      <c r="F36" s="266"/>
      <c r="G36" s="266"/>
      <c r="H36" s="266"/>
      <c r="I36" s="266"/>
      <c r="J36" s="23"/>
    </row>
    <row r="37" spans="1:10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6.5" customHeight="1" x14ac:dyDescent="0.2">
      <c r="A39" s="17"/>
      <c r="B39" s="17"/>
      <c r="C39" s="17"/>
      <c r="D39" s="17"/>
      <c r="E39" s="17"/>
      <c r="F39" s="234" t="s">
        <v>486</v>
      </c>
      <c r="G39" s="234"/>
      <c r="H39" s="234"/>
      <c r="I39" s="234"/>
      <c r="J39" s="17"/>
    </row>
    <row r="40" spans="1:10" x14ac:dyDescent="0.2">
      <c r="F40" s="246" t="s">
        <v>487</v>
      </c>
      <c r="G40" s="246"/>
      <c r="H40" s="246"/>
      <c r="I40" s="246"/>
    </row>
    <row r="41" spans="1:10" x14ac:dyDescent="0.2">
      <c r="F41" s="14"/>
      <c r="G41" s="264" t="s">
        <v>488</v>
      </c>
      <c r="H41" s="264"/>
      <c r="I41" s="264"/>
    </row>
    <row r="42" spans="1:10" x14ac:dyDescent="0.2">
      <c r="F42" s="17"/>
      <c r="G42" s="17"/>
      <c r="H42" s="17"/>
      <c r="I42" s="17"/>
    </row>
  </sheetData>
  <mergeCells count="18">
    <mergeCell ref="A1:E1"/>
    <mergeCell ref="A2:E2"/>
    <mergeCell ref="A3:E3"/>
    <mergeCell ref="A4:E4"/>
    <mergeCell ref="A6:C6"/>
    <mergeCell ref="A7:C7"/>
    <mergeCell ref="A8:C8"/>
    <mergeCell ref="A9:I9"/>
    <mergeCell ref="A11:J11"/>
    <mergeCell ref="A13:I13"/>
    <mergeCell ref="F39:I39"/>
    <mergeCell ref="F40:I40"/>
    <mergeCell ref="G41:I41"/>
    <mergeCell ref="A14:I14"/>
    <mergeCell ref="A16:J16"/>
    <mergeCell ref="A33:C33"/>
    <mergeCell ref="A35:I35"/>
    <mergeCell ref="A36:I36"/>
  </mergeCells>
  <pageMargins left="0.7" right="0.7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tabSelected="1" topLeftCell="A34" zoomScaleNormal="100" workbookViewId="0">
      <selection activeCell="A8" sqref="A8:D8"/>
    </sheetView>
  </sheetViews>
  <sheetFormatPr defaultColWidth="9" defaultRowHeight="12.75" x14ac:dyDescent="0.2"/>
  <cols>
    <col min="1" max="1" width="6.42578125" customWidth="1"/>
    <col min="6" max="6" width="11.140625" customWidth="1"/>
    <col min="7" max="7" width="16.42578125" customWidth="1"/>
    <col min="8" max="8" width="12.7109375" customWidth="1"/>
    <col min="9" max="9" width="0.85546875" hidden="1" customWidth="1"/>
    <col min="10" max="11" width="8.85546875" hidden="1" customWidth="1"/>
  </cols>
  <sheetData>
    <row r="1" spans="1:12" ht="15" x14ac:dyDescent="0.25">
      <c r="A1" s="254" t="s">
        <v>0</v>
      </c>
      <c r="B1" s="254"/>
      <c r="C1" s="254"/>
      <c r="D1" s="254"/>
      <c r="E1" s="254"/>
      <c r="F1" s="254"/>
    </row>
    <row r="2" spans="1:12" ht="15" x14ac:dyDescent="0.25">
      <c r="A2" s="254" t="s">
        <v>1</v>
      </c>
      <c r="B2" s="254"/>
      <c r="C2" s="254"/>
      <c r="D2" s="254"/>
      <c r="E2" s="254"/>
      <c r="F2" s="254"/>
    </row>
    <row r="3" spans="1:12" ht="15" x14ac:dyDescent="0.25">
      <c r="A3" s="270" t="s">
        <v>2</v>
      </c>
      <c r="B3" s="254"/>
      <c r="C3" s="254"/>
      <c r="D3" s="254"/>
      <c r="E3" s="254"/>
      <c r="F3" s="254"/>
      <c r="G3" s="2"/>
    </row>
    <row r="4" spans="1:12" ht="15" x14ac:dyDescent="0.25">
      <c r="A4" s="270" t="s">
        <v>442</v>
      </c>
      <c r="B4" s="254"/>
      <c r="C4" s="254"/>
      <c r="D4" s="254"/>
      <c r="E4" s="254"/>
      <c r="F4" s="254"/>
      <c r="G4" s="2"/>
    </row>
    <row r="6" spans="1:12" ht="14.25" x14ac:dyDescent="0.2">
      <c r="A6" s="259" t="s">
        <v>552</v>
      </c>
      <c r="B6" s="260"/>
      <c r="C6" s="260"/>
      <c r="D6" s="260"/>
    </row>
    <row r="7" spans="1:12" ht="14.25" x14ac:dyDescent="0.2">
      <c r="A7" s="259" t="s">
        <v>536</v>
      </c>
      <c r="B7" s="260"/>
      <c r="C7" s="260"/>
      <c r="D7" s="260"/>
    </row>
    <row r="8" spans="1:12" ht="14.25" x14ac:dyDescent="0.2">
      <c r="A8" s="260" t="s">
        <v>557</v>
      </c>
      <c r="B8" s="260"/>
      <c r="C8" s="260"/>
      <c r="D8" s="260"/>
    </row>
    <row r="9" spans="1:12" ht="90.75" customHeight="1" x14ac:dyDescent="0.2">
      <c r="A9" s="262" t="s">
        <v>559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</row>
    <row r="11" spans="1:12" ht="57.75" customHeight="1" x14ac:dyDescent="0.25">
      <c r="A11" s="269" t="s">
        <v>520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</row>
    <row r="12" spans="1:12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2" ht="18.600000000000001" customHeight="1" x14ac:dyDescent="0.25">
      <c r="A13" s="241" t="s">
        <v>4</v>
      </c>
      <c r="B13" s="241"/>
      <c r="C13" s="241"/>
      <c r="D13" s="241"/>
      <c r="E13" s="241"/>
      <c r="F13" s="241"/>
      <c r="G13" s="241"/>
      <c r="H13" s="241"/>
      <c r="I13" s="241"/>
      <c r="J13" s="241"/>
    </row>
    <row r="14" spans="1:12" ht="14.25" hidden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2" ht="51.75" customHeight="1" x14ac:dyDescent="0.2">
      <c r="A15" s="262" t="s">
        <v>540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</row>
    <row r="16" spans="1:12" ht="14.25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2" ht="15" x14ac:dyDescent="0.25">
      <c r="A17" s="254" t="s">
        <v>465</v>
      </c>
      <c r="B17" s="254"/>
      <c r="C17" s="254"/>
      <c r="D17" s="254"/>
      <c r="E17" s="254"/>
      <c r="F17" s="254"/>
      <c r="G17" s="254"/>
      <c r="H17" s="254"/>
      <c r="I17" s="254"/>
      <c r="J17" s="254"/>
    </row>
    <row r="18" spans="1:12" ht="3.6" customHeight="1" x14ac:dyDescent="0.2">
      <c r="A18" s="9"/>
      <c r="B18" s="10"/>
      <c r="C18" s="10"/>
      <c r="D18" s="10"/>
      <c r="E18" s="10"/>
      <c r="F18" s="10"/>
      <c r="G18" s="10"/>
      <c r="H18" s="10"/>
      <c r="I18" s="15"/>
      <c r="J18" s="15"/>
    </row>
    <row r="19" spans="1:12" ht="38.25" customHeight="1" x14ac:dyDescent="0.2">
      <c r="A19" s="262" t="s">
        <v>539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</row>
    <row r="20" spans="1:12" ht="41.25" customHeight="1" x14ac:dyDescent="0.25">
      <c r="A20" s="5"/>
      <c r="B20" s="5"/>
      <c r="C20" s="5"/>
      <c r="D20" s="5"/>
      <c r="E20" s="5"/>
      <c r="F20" s="5"/>
      <c r="G20" s="7" t="s">
        <v>518</v>
      </c>
      <c r="H20" s="7" t="s">
        <v>482</v>
      </c>
      <c r="I20" s="5"/>
      <c r="J20" s="8"/>
    </row>
    <row r="21" spans="1:12" ht="14.25" x14ac:dyDescent="0.2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2" ht="14.25" x14ac:dyDescent="0.2">
      <c r="A22" s="9" t="s">
        <v>446</v>
      </c>
      <c r="B22" s="10" t="s">
        <v>489</v>
      </c>
      <c r="C22" s="10"/>
      <c r="D22" s="10"/>
      <c r="E22" s="10"/>
      <c r="F22" s="10"/>
      <c r="G22" s="11">
        <v>0</v>
      </c>
      <c r="H22" s="12">
        <v>0</v>
      </c>
      <c r="I22" s="15"/>
      <c r="J22" s="15"/>
    </row>
    <row r="23" spans="1:12" ht="14.25" x14ac:dyDescent="0.2">
      <c r="A23" s="9" t="s">
        <v>447</v>
      </c>
      <c r="B23" s="10" t="s">
        <v>490</v>
      </c>
      <c r="C23" s="10"/>
      <c r="D23" s="10"/>
      <c r="E23" s="10"/>
      <c r="F23" s="10"/>
      <c r="G23" s="11">
        <v>0</v>
      </c>
      <c r="H23" s="12">
        <v>4380</v>
      </c>
      <c r="I23" s="15"/>
      <c r="J23" s="15"/>
    </row>
    <row r="24" spans="1:12" ht="14.25" x14ac:dyDescent="0.2">
      <c r="A24" s="9" t="s">
        <v>448</v>
      </c>
      <c r="B24" s="10" t="s">
        <v>491</v>
      </c>
      <c r="C24" s="10"/>
      <c r="D24" s="10"/>
      <c r="E24" s="10"/>
      <c r="F24" s="10"/>
      <c r="G24" s="11">
        <v>0</v>
      </c>
      <c r="H24" s="12">
        <v>3300</v>
      </c>
      <c r="I24" s="15"/>
      <c r="J24" s="15"/>
    </row>
    <row r="25" spans="1:12" ht="14.25" x14ac:dyDescent="0.2">
      <c r="A25" s="9" t="s">
        <v>449</v>
      </c>
      <c r="B25" s="10" t="s">
        <v>530</v>
      </c>
      <c r="C25" s="10"/>
      <c r="D25" s="10"/>
      <c r="E25" s="10"/>
      <c r="F25" s="10"/>
      <c r="G25" s="11">
        <v>0</v>
      </c>
      <c r="H25" s="12">
        <v>200</v>
      </c>
      <c r="I25" s="15"/>
      <c r="J25" s="15"/>
    </row>
    <row r="26" spans="1:12" ht="14.25" x14ac:dyDescent="0.2">
      <c r="A26" s="9" t="s">
        <v>450</v>
      </c>
      <c r="B26" s="10" t="s">
        <v>533</v>
      </c>
      <c r="C26" s="10"/>
      <c r="D26" s="10"/>
      <c r="E26" s="10"/>
      <c r="F26" s="10"/>
      <c r="G26" s="11">
        <v>0</v>
      </c>
      <c r="H26" s="12">
        <v>500</v>
      </c>
      <c r="I26" s="15"/>
      <c r="J26" s="15"/>
    </row>
    <row r="27" spans="1:12" ht="15" x14ac:dyDescent="0.25">
      <c r="A27" s="254" t="s">
        <v>492</v>
      </c>
      <c r="B27" s="254"/>
      <c r="C27" s="254"/>
      <c r="D27" s="1"/>
      <c r="E27" s="1"/>
      <c r="F27" s="1"/>
      <c r="G27" s="13">
        <f>SUM(G22:G26)</f>
        <v>0</v>
      </c>
      <c r="H27" s="13">
        <f>SUM(H22:H26)</f>
        <v>8380</v>
      </c>
      <c r="I27" s="15"/>
      <c r="J27" s="15"/>
    </row>
    <row r="28" spans="1:12" ht="15" x14ac:dyDescent="0.25">
      <c r="A28" s="9"/>
      <c r="B28" s="10"/>
      <c r="C28" s="10"/>
      <c r="D28" s="10"/>
      <c r="E28" s="268" t="s">
        <v>493</v>
      </c>
      <c r="F28" s="268"/>
      <c r="G28" s="10"/>
      <c r="H28" s="10"/>
      <c r="I28" s="15"/>
      <c r="J28" s="15"/>
    </row>
    <row r="29" spans="1:12" ht="1.1499999999999999" customHeight="1" x14ac:dyDescent="0.25">
      <c r="A29" s="254"/>
      <c r="B29" s="254"/>
      <c r="C29" s="254"/>
      <c r="D29" s="254"/>
      <c r="E29" s="254"/>
      <c r="F29" s="254"/>
      <c r="G29" s="254"/>
      <c r="H29" s="254"/>
      <c r="I29" s="254"/>
      <c r="J29" s="1"/>
    </row>
    <row r="30" spans="1:12" ht="14.25" customHeight="1" x14ac:dyDescent="0.2">
      <c r="A30" s="262" t="s">
        <v>538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</row>
    <row r="31" spans="1:12" ht="43.15" customHeight="1" x14ac:dyDescent="0.2">
      <c r="A31" s="258"/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</row>
    <row r="32" spans="1:12" ht="28.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14.25" x14ac:dyDescent="0.2">
      <c r="A33" s="9"/>
      <c r="B33" s="10"/>
      <c r="C33" s="9"/>
      <c r="D33" s="9"/>
      <c r="E33" s="9"/>
      <c r="F33" s="261" t="s">
        <v>439</v>
      </c>
      <c r="G33" s="261"/>
      <c r="H33" s="261"/>
      <c r="I33" s="15"/>
      <c r="J33" s="15"/>
    </row>
    <row r="34" spans="1:10" ht="14.25" x14ac:dyDescent="0.2">
      <c r="A34" s="9"/>
      <c r="B34" s="10"/>
      <c r="C34" s="10"/>
      <c r="D34" s="10"/>
      <c r="E34" s="10"/>
      <c r="F34" s="268" t="s">
        <v>494</v>
      </c>
      <c r="G34" s="268"/>
      <c r="H34" s="268"/>
      <c r="I34" s="15"/>
      <c r="J34" s="15"/>
    </row>
    <row r="35" spans="1:10" ht="14.25" x14ac:dyDescent="0.2">
      <c r="A35" s="9"/>
      <c r="B35" s="10"/>
      <c r="C35" s="9"/>
      <c r="D35" s="9"/>
      <c r="E35" s="9"/>
      <c r="F35" s="261" t="s">
        <v>488</v>
      </c>
      <c r="G35" s="261"/>
      <c r="H35" s="261"/>
      <c r="I35" s="15"/>
      <c r="J35" s="15"/>
    </row>
    <row r="36" spans="1:10" ht="14.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4.25" x14ac:dyDescent="0.2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G39" s="14"/>
      <c r="H39" s="14"/>
      <c r="I39" s="14"/>
    </row>
  </sheetData>
  <mergeCells count="20">
    <mergeCell ref="A2:F2"/>
    <mergeCell ref="A3:F3"/>
    <mergeCell ref="A4:F4"/>
    <mergeCell ref="A6:D6"/>
    <mergeCell ref="A1:F1"/>
    <mergeCell ref="A7:D7"/>
    <mergeCell ref="A8:D8"/>
    <mergeCell ref="A13:J13"/>
    <mergeCell ref="A9:L9"/>
    <mergeCell ref="A11:L11"/>
    <mergeCell ref="A17:J17"/>
    <mergeCell ref="A27:C27"/>
    <mergeCell ref="E28:F28"/>
    <mergeCell ref="A15:L15"/>
    <mergeCell ref="A19:L19"/>
    <mergeCell ref="A29:I29"/>
    <mergeCell ref="F33:H33"/>
    <mergeCell ref="F34:H34"/>
    <mergeCell ref="F35:H35"/>
    <mergeCell ref="A30:L3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2</vt:i4>
      </vt:variant>
    </vt:vector>
  </HeadingPairs>
  <TitlesOfParts>
    <vt:vector size="10" baseType="lpstr">
      <vt:lpstr>IZMJENA PRORAČUNA</vt:lpstr>
      <vt:lpstr>1. IZMJENE I DOP.PLANA A. 2024.</vt:lpstr>
      <vt:lpstr>1. IZMJENE I DOP.PLANA B. 2024.</vt:lpstr>
      <vt:lpstr>1. IZMJ. I DOP.PLANA 2024 - II.</vt:lpstr>
      <vt:lpstr>1.IZMJ.RAZV.PROG.</vt:lpstr>
      <vt:lpstr>1.IZMJ. FINAN.JAV.POTREBA</vt:lpstr>
      <vt:lpstr>1.IZMJ.SOCIJALNOG PROGRAMA</vt:lpstr>
      <vt:lpstr>1.IZMJ.JAVNIH POTREBA U KULTURI</vt:lpstr>
      <vt:lpstr>'1. IZMJ. I DOP.PLANA 2024 - II.'!Podrucje_ispisa</vt:lpstr>
      <vt:lpstr>'1. IZMJENE I DOP.PLANA A. 2024.'!Podrucje_ispisa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2024-12-18T11:50:49Z</cp:lastPrinted>
  <dcterms:created xsi:type="dcterms:W3CDTF">2023-07-13T21:31:00Z</dcterms:created>
  <dcterms:modified xsi:type="dcterms:W3CDTF">2024-12-18T11:50:52Z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F6C84743DE814A5792E44A7C6B1BBF3C_12</vt:lpwstr>
  </property>
  <property fmtid="{D5CDD505-2E9C-101B-9397-08002B2CF9AE}" pid="3" name="KSOProductBuildVer">
    <vt:lpwstr>1033-12.2.0.13306</vt:lpwstr>
  </property>
</Properties>
</file>